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S\Projekte\KG_ÖBU\17005200_UBA_Profilierung_umweltfreundliche_Beschaffung\8_Know-how\LCC\"/>
    </mc:Choice>
  </mc:AlternateContent>
  <bookViews>
    <workbookView xWindow="0" yWindow="0" windowWidth="15675" windowHeight="7440"/>
  </bookViews>
  <sheets>
    <sheet name="Lifetime Cost Calculator" sheetId="2" r:id="rId1"/>
    <sheet name="Calculation Sheet" sheetId="3" r:id="rId2"/>
  </sheets>
  <definedNames>
    <definedName name="_xlnm.Print_Area" localSheetId="0">'Lifetime Cost Calculator'!$A$3:$F$65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3" l="1"/>
  <c r="C13" i="3" s="1"/>
  <c r="C12" i="3"/>
  <c r="C14" i="3"/>
  <c r="C15" i="3"/>
  <c r="C17" i="3"/>
  <c r="C23" i="3" s="1"/>
  <c r="D59" i="2" s="1"/>
  <c r="C21" i="3"/>
  <c r="C22" i="3"/>
  <c r="C26" i="3"/>
  <c r="C27" i="3" s="1"/>
  <c r="C28" i="3" s="1"/>
  <c r="C29" i="3"/>
  <c r="C30" i="3" s="1"/>
  <c r="C31" i="3" s="1"/>
  <c r="C32" i="3"/>
  <c r="C33" i="3" s="1"/>
  <c r="C34" i="3" s="1"/>
  <c r="D48" i="3"/>
  <c r="D54" i="3"/>
  <c r="C9" i="2"/>
  <c r="B63" i="3" l="1"/>
  <c r="B65" i="3"/>
  <c r="C16" i="3"/>
  <c r="C18" i="3" s="1"/>
  <c r="D58" i="2" s="1"/>
  <c r="C35" i="3"/>
  <c r="D60" i="2" s="1"/>
  <c r="B64" i="3"/>
  <c r="C37" i="3" l="1"/>
  <c r="D62" i="2" s="1"/>
  <c r="D64" i="2" s="1"/>
</calcChain>
</file>

<file path=xl/sharedStrings.xml><?xml version="1.0" encoding="utf-8"?>
<sst xmlns="http://schemas.openxmlformats.org/spreadsheetml/2006/main" count="105" uniqueCount="88">
  <si>
    <t>Lifetime Mileage</t>
  </si>
  <si>
    <t>Type of Reference Fuel</t>
  </si>
  <si>
    <t>NMHC Unit</t>
  </si>
  <si>
    <t>PM Unit</t>
  </si>
  <si>
    <t>Nox unit</t>
  </si>
  <si>
    <t>Fuel Consumption Unit</t>
  </si>
  <si>
    <t>© Berliner Energieagentur GmbH</t>
  </si>
  <si>
    <t>Gesamtsumme Lebenszykluskosten: Umweltauswirkungen + 
Anschaffungspreis</t>
  </si>
  <si>
    <t>Gesamtsumme Umweltauswirkungen:</t>
  </si>
  <si>
    <t>Schadstoffemissionen</t>
  </si>
  <si>
    <r>
      <t>CO</t>
    </r>
    <r>
      <rPr>
        <sz val="8"/>
        <rFont val="Arial"/>
        <family val="2"/>
      </rPr>
      <t>2</t>
    </r>
    <r>
      <rPr>
        <sz val="12"/>
        <rFont val="Arial"/>
        <family val="2"/>
      </rPr>
      <t>-Emissionen</t>
    </r>
  </si>
  <si>
    <t>Energieverbrauch</t>
  </si>
  <si>
    <t>Type of Fuel</t>
  </si>
  <si>
    <t>Ergebnis</t>
  </si>
  <si>
    <t>Standardwerte</t>
  </si>
  <si>
    <t xml:space="preserve">Kilometerlaufleistung (km)    </t>
  </si>
  <si>
    <t>Preis des Fahrzeugs (€)</t>
  </si>
  <si>
    <r>
      <t xml:space="preserve">Kosten der CO2-Emissionen (€/t) </t>
    </r>
    <r>
      <rPr>
        <sz val="12"/>
        <rFont val="Arial"/>
        <family val="2"/>
      </rPr>
      <t xml:space="preserve"> </t>
    </r>
    <r>
      <rPr>
        <sz val="10"/>
        <color theme="1"/>
        <rFont val="arial"/>
        <family val="2"/>
      </rPr>
      <t xml:space="preserve">
zwischen 30-40€/t. Standard 30€/t</t>
    </r>
  </si>
  <si>
    <t>Kosten des Referenzkraftstoffs (€/l)</t>
  </si>
  <si>
    <t>Referenzkraftstoff</t>
  </si>
  <si>
    <t>(Benzin oder Diesel, vor Steuern)</t>
  </si>
  <si>
    <t>Nichtmethan-Kohlenwasserstoffe</t>
  </si>
  <si>
    <t>Partikel</t>
  </si>
  <si>
    <r>
      <t>NO</t>
    </r>
    <r>
      <rPr>
        <b/>
        <vertAlign val="subscript"/>
        <sz val="12"/>
        <rFont val="Arial"/>
        <family val="2"/>
      </rPr>
      <t>x</t>
    </r>
    <r>
      <rPr>
        <b/>
        <sz val="12"/>
        <rFont val="Arial"/>
        <family val="2"/>
      </rPr>
      <t xml:space="preserve"> (Stickoxide)</t>
    </r>
  </si>
  <si>
    <t>Falls die Angaben in g/kWh gemacht werden,wird g/km auf Basis der Daten für den Kraftstoffverbrauch berechnet.</t>
  </si>
  <si>
    <t>(g/km or g/kWh)</t>
  </si>
  <si>
    <r>
      <t>CO</t>
    </r>
    <r>
      <rPr>
        <b/>
        <vertAlign val="subscript"/>
        <sz val="12"/>
        <rFont val="Arial"/>
        <family val="2"/>
      </rPr>
      <t>2-</t>
    </r>
    <r>
      <rPr>
        <b/>
        <sz val="12"/>
        <rFont val="Arial"/>
        <family val="2"/>
      </rPr>
      <t>Emissionen (g/km)</t>
    </r>
  </si>
  <si>
    <t>Kraftstoffverbrauch</t>
  </si>
  <si>
    <t>Wasserstoff (flüssig): Nm3/100km or kg/100km ;   Elektrizität: kWh/100km</t>
  </si>
  <si>
    <r>
      <t>Erdgas oder Wasserstof (Gas): Nm</t>
    </r>
    <r>
      <rPr>
        <vertAlign val="superscript"/>
        <sz val="10"/>
        <rFont val="Arial"/>
        <family val="2"/>
      </rPr>
      <t>3</t>
    </r>
    <r>
      <rPr>
        <sz val="10"/>
        <rFont val="Arial"/>
        <family val="2"/>
      </rPr>
      <t>/100km</t>
    </r>
  </si>
  <si>
    <t>Diesel, Benzin, Autogas (LPG), Ethanol, Biodiesel, Emulsionskraftstoff: l/100km.</t>
  </si>
  <si>
    <t>Art des Kraftstoffs</t>
  </si>
  <si>
    <t>Lebenszykluskostenberechnung</t>
  </si>
  <si>
    <t>MJ/kg</t>
  </si>
  <si>
    <t>MJ/l</t>
  </si>
  <si>
    <t>Hydrogen Liquid</t>
  </si>
  <si>
    <t>Energy content</t>
  </si>
  <si>
    <t>NMHC if in g/kWh</t>
  </si>
  <si>
    <t>PM if in g/kWh</t>
  </si>
  <si>
    <t>Nox if in g/kWhr</t>
  </si>
  <si>
    <t>NMHC Emissions</t>
  </si>
  <si>
    <t>PM Emissions</t>
  </si>
  <si>
    <t>Nox Emissions</t>
  </si>
  <si>
    <t>Cost per unit €/g</t>
  </si>
  <si>
    <t>Emissions</t>
  </si>
  <si>
    <t>kWh/100km</t>
  </si>
  <si>
    <t>MJ/kWh</t>
  </si>
  <si>
    <t>Electricity</t>
  </si>
  <si>
    <t>l/100km or kg/100km</t>
  </si>
  <si>
    <t>MJ/l or MJ/kg</t>
  </si>
  <si>
    <t>Hydrogen (liquid)</t>
  </si>
  <si>
    <r>
      <t>Nm</t>
    </r>
    <r>
      <rPr>
        <vertAlign val="superscript"/>
        <sz val="10"/>
        <rFont val="Arial"/>
        <family val="2"/>
      </rPr>
      <t>3</t>
    </r>
    <r>
      <rPr>
        <sz val="10"/>
        <rFont val="Arial"/>
        <family val="2"/>
      </rPr>
      <t>/100km</t>
    </r>
  </si>
  <si>
    <r>
      <t>MJ/Nm</t>
    </r>
    <r>
      <rPr>
        <vertAlign val="superscript"/>
        <sz val="10"/>
        <rFont val="Arial"/>
        <family val="2"/>
      </rPr>
      <t>3</t>
    </r>
  </si>
  <si>
    <t>Hydrogen (gas)</t>
  </si>
  <si>
    <t>l/100km</t>
  </si>
  <si>
    <t>Emulsion Fuel</t>
  </si>
  <si>
    <t>Biodiesel</t>
  </si>
  <si>
    <t>Ethanol</t>
  </si>
  <si>
    <t>LPG</t>
  </si>
  <si>
    <t>Natural Gas/Biogas</t>
  </si>
  <si>
    <t>Petrol</t>
  </si>
  <si>
    <t>Diesel</t>
  </si>
  <si>
    <t>Unit fuel consumption</t>
  </si>
  <si>
    <t>Unit Energy Content</t>
  </si>
  <si>
    <t>Energy Content</t>
  </si>
  <si>
    <t>Fuel Type</t>
  </si>
  <si>
    <t>Lifetime Costs:</t>
  </si>
  <si>
    <t>Lifetime cost of pollutant emissions (€)</t>
  </si>
  <si>
    <t>Lifetime cost of NMHC emissions (€)</t>
  </si>
  <si>
    <t>Lifetime NMHC Emissions (g)</t>
  </si>
  <si>
    <t>NMHC Emissions (g/km)</t>
  </si>
  <si>
    <t>Lifetime cost of PM emissions (€)</t>
  </si>
  <si>
    <t>Lifetime PM Emissions (g)</t>
  </si>
  <si>
    <t>PM Emissions (g/km)</t>
  </si>
  <si>
    <r>
      <t>Lifetime cost of NO</t>
    </r>
    <r>
      <rPr>
        <vertAlign val="subscript"/>
        <sz val="10"/>
        <rFont val="Arial"/>
        <family val="2"/>
      </rPr>
      <t>x</t>
    </r>
    <r>
      <rPr>
        <sz val="10"/>
        <rFont val="Arial"/>
        <family val="2"/>
      </rPr>
      <t xml:space="preserve"> emissions (€)</t>
    </r>
  </si>
  <si>
    <r>
      <t>Lifetime No</t>
    </r>
    <r>
      <rPr>
        <vertAlign val="subscript"/>
        <sz val="10"/>
        <rFont val="Arial"/>
        <family val="2"/>
      </rPr>
      <t>x</t>
    </r>
    <r>
      <rPr>
        <sz val="10"/>
        <rFont val="Arial"/>
        <family val="2"/>
      </rPr>
      <t xml:space="preserve"> Emissions (g)</t>
    </r>
  </si>
  <si>
    <r>
      <t>No</t>
    </r>
    <r>
      <rPr>
        <vertAlign val="subscript"/>
        <sz val="10"/>
        <rFont val="Arial"/>
        <family val="2"/>
      </rPr>
      <t>x</t>
    </r>
    <r>
      <rPr>
        <sz val="10"/>
        <rFont val="Arial"/>
        <family val="2"/>
      </rPr>
      <t xml:space="preserve"> Emissions (g/km)</t>
    </r>
  </si>
  <si>
    <r>
      <t>Lifetime cost of CO</t>
    </r>
    <r>
      <rPr>
        <b/>
        <vertAlign val="subscript"/>
        <sz val="10"/>
        <rFont val="Arial"/>
        <family val="2"/>
      </rPr>
      <t>2</t>
    </r>
    <r>
      <rPr>
        <b/>
        <sz val="10"/>
        <rFont val="Arial"/>
        <family val="2"/>
      </rPr>
      <t xml:space="preserve"> emissions (€)</t>
    </r>
  </si>
  <si>
    <r>
      <t>CO</t>
    </r>
    <r>
      <rPr>
        <vertAlign val="subscript"/>
        <sz val="10"/>
        <rFont val="Arial"/>
        <family val="2"/>
      </rPr>
      <t>2</t>
    </r>
    <r>
      <rPr>
        <sz val="10"/>
        <rFont val="Arial"/>
        <family val="2"/>
      </rPr>
      <t xml:space="preserve"> Emissions (g/km)</t>
    </r>
  </si>
  <si>
    <t>Cost of CO2 (€/t)</t>
  </si>
  <si>
    <t>Lifetime cost of energy consumption (€)</t>
  </si>
  <si>
    <t>Lifetime mileage (km)</t>
  </si>
  <si>
    <t>Cost per unit of energy (€/MJ)</t>
  </si>
  <si>
    <t>Energy content of reference fuel</t>
  </si>
  <si>
    <t>Cost for reference fuel per litre (€/l)</t>
  </si>
  <si>
    <t>Energy Consumption (MJ/km)</t>
  </si>
  <si>
    <t>Fuel Consumption</t>
  </si>
  <si>
    <t>Berechnungsseite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</si>
</sst>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00000"/>
    <numFmt numFmtId="166" formatCode="0.000000"/>
    <numFmt numFmtId="167" formatCode="0.0000"/>
  </numFmts>
  <fonts count="18" x14ac:knownFonts="1">
    <font>
      <sz val="10"/>
      <color theme="1"/>
      <name val="arial"/>
      <family val="2"/>
    </font>
    <font>
      <sz val="10"/>
      <name val="Arial"/>
      <family val="2"/>
    </font>
    <font>
      <sz val="12"/>
      <name val="Arial"/>
      <family val="2"/>
    </font>
    <font>
      <b/>
      <sz val="12"/>
      <name val="Arial"/>
      <family val="2"/>
    </font>
    <font>
      <sz val="8"/>
      <name val="Arial"/>
      <family val="2"/>
    </font>
    <font>
      <b/>
      <u/>
      <sz val="10"/>
      <name val="Arial"/>
      <family val="2"/>
    </font>
    <font>
      <sz val="10"/>
      <name val="Arial"/>
      <family val="2"/>
    </font>
    <font>
      <b/>
      <u/>
      <sz val="14"/>
      <name val="Arial"/>
      <family val="2"/>
    </font>
    <font>
      <sz val="10"/>
      <color indexed="10"/>
      <name val="Arial"/>
      <family val="2"/>
    </font>
    <font>
      <b/>
      <vertAlign val="subscript"/>
      <sz val="12"/>
      <name val="Arial"/>
      <family val="2"/>
    </font>
    <font>
      <vertAlign val="superscript"/>
      <sz val="10"/>
      <name val="Arial"/>
      <family val="2"/>
    </font>
    <font>
      <b/>
      <sz val="18"/>
      <name val="Arial"/>
      <family val="2"/>
    </font>
    <font>
      <b/>
      <sz val="10"/>
      <name val="Arial"/>
      <family val="2"/>
    </font>
    <font>
      <i/>
      <sz val="10"/>
      <name val="Arial"/>
      <family val="2"/>
    </font>
    <font>
      <vertAlign val="subscript"/>
      <sz val="10"/>
      <name val="Arial"/>
      <family val="2"/>
    </font>
    <font>
      <b/>
      <vertAlign val="subscript"/>
      <sz val="10"/>
      <name val="Arial"/>
      <family val="2"/>
    </font>
    <font>
      <b/>
      <sz val="16"/>
      <name val="arial"/>
      <family val="2"/>
    </font>
    <font>
      <sz val="8"/>
      <color rgb="FF000000"/>
      <name val="Tahoma"/>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23"/>
        <bgColor indexed="64"/>
      </patternFill>
    </fill>
  </fills>
  <borders count="1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double">
        <color indexed="64"/>
      </bottom>
      <diagonal/>
    </border>
    <border>
      <left style="medium">
        <color indexed="64"/>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8">
    <xf numFmtId="0" fontId="0" fillId="0" borderId="0" xfId="0"/>
    <xf numFmtId="0" fontId="1" fillId="0" borderId="0" xfId="1" applyBorder="1"/>
    <xf numFmtId="0" fontId="1" fillId="0" borderId="0" xfId="1" applyBorder="1" applyProtection="1">
      <protection locked="0"/>
    </xf>
    <xf numFmtId="0" fontId="1" fillId="0" borderId="0" xfId="1" applyFill="1" applyBorder="1" applyProtection="1">
      <protection locked="0"/>
    </xf>
    <xf numFmtId="0" fontId="1" fillId="0" borderId="0" xfId="1" applyFill="1" applyBorder="1"/>
    <xf numFmtId="0" fontId="1" fillId="2" borderId="1" xfId="1" applyFill="1" applyBorder="1"/>
    <xf numFmtId="0" fontId="1" fillId="2" borderId="2" xfId="1" applyFill="1" applyBorder="1"/>
    <xf numFmtId="0" fontId="1" fillId="2" borderId="3" xfId="1" applyFill="1" applyBorder="1"/>
    <xf numFmtId="0" fontId="1" fillId="2" borderId="4" xfId="1" applyFill="1" applyBorder="1"/>
    <xf numFmtId="0" fontId="2" fillId="2" borderId="0" xfId="1" applyFont="1" applyFill="1" applyBorder="1"/>
    <xf numFmtId="0" fontId="3" fillId="2" borderId="0" xfId="1" applyFont="1" applyFill="1" applyBorder="1" applyAlignment="1">
      <alignment horizontal="left" wrapText="1" indent="1"/>
    </xf>
    <xf numFmtId="0" fontId="1" fillId="2" borderId="6" xfId="1" applyFill="1" applyBorder="1"/>
    <xf numFmtId="0" fontId="3" fillId="2" borderId="0" xfId="1" applyFont="1" applyFill="1" applyBorder="1" applyAlignment="1">
      <alignment horizontal="left" indent="1"/>
    </xf>
    <xf numFmtId="0" fontId="2" fillId="2" borderId="0" xfId="1" applyFont="1" applyFill="1" applyBorder="1" applyAlignment="1">
      <alignment horizontal="left" indent="1"/>
    </xf>
    <xf numFmtId="0" fontId="1" fillId="2" borderId="0" xfId="1" applyFill="1" applyBorder="1"/>
    <xf numFmtId="0" fontId="5" fillId="2" borderId="0" xfId="1" applyFont="1" applyFill="1" applyBorder="1"/>
    <xf numFmtId="0" fontId="6" fillId="2" borderId="0" xfId="1" applyFont="1" applyFill="1" applyBorder="1" applyAlignment="1">
      <alignment horizontal="left" indent="1"/>
    </xf>
    <xf numFmtId="0" fontId="7" fillId="2" borderId="0" xfId="1" applyFont="1" applyFill="1" applyBorder="1"/>
    <xf numFmtId="0" fontId="1" fillId="2" borderId="9" xfId="1" applyFill="1" applyBorder="1"/>
    <xf numFmtId="0" fontId="1" fillId="2" borderId="10" xfId="1" applyFill="1" applyBorder="1"/>
    <xf numFmtId="0" fontId="1" fillId="2" borderId="11" xfId="1" applyFill="1" applyBorder="1"/>
    <xf numFmtId="0" fontId="1" fillId="3" borderId="1" xfId="1" applyFill="1" applyBorder="1"/>
    <xf numFmtId="0" fontId="1" fillId="3" borderId="2" xfId="1" applyFill="1" applyBorder="1"/>
    <xf numFmtId="0" fontId="1" fillId="3" borderId="3" xfId="1" applyFill="1" applyBorder="1"/>
    <xf numFmtId="0" fontId="1" fillId="3" borderId="4" xfId="1" applyFill="1" applyBorder="1"/>
    <xf numFmtId="0" fontId="1" fillId="3" borderId="0" xfId="1" applyFill="1" applyBorder="1"/>
    <xf numFmtId="0" fontId="1" fillId="3" borderId="6" xfId="1" applyFill="1" applyBorder="1"/>
    <xf numFmtId="0" fontId="4" fillId="3" borderId="0" xfId="1" applyFont="1" applyFill="1" applyBorder="1" applyAlignment="1">
      <alignment horizontal="left" vertical="center" indent="1"/>
    </xf>
    <xf numFmtId="0" fontId="1" fillId="3" borderId="0" xfId="1" applyFill="1" applyBorder="1" applyAlignment="1">
      <alignment wrapText="1"/>
    </xf>
    <xf numFmtId="0" fontId="3" fillId="4" borderId="0" xfId="1" applyFont="1" applyFill="1" applyBorder="1" applyAlignment="1">
      <alignment vertical="center"/>
    </xf>
    <xf numFmtId="0" fontId="1" fillId="0" borderId="12" xfId="1" applyFill="1" applyBorder="1" applyAlignment="1" applyProtection="1">
      <alignment vertical="center"/>
      <protection locked="0"/>
    </xf>
    <xf numFmtId="0" fontId="8" fillId="3" borderId="0" xfId="1" applyFont="1" applyFill="1" applyBorder="1"/>
    <xf numFmtId="0" fontId="1" fillId="3" borderId="0" xfId="1" applyNumberFormat="1" applyFill="1" applyBorder="1" applyAlignment="1" applyProtection="1">
      <alignment vertical="center"/>
      <protection locked="0"/>
    </xf>
    <xf numFmtId="0" fontId="3" fillId="3" borderId="0" xfId="1" applyFont="1" applyFill="1" applyBorder="1" applyAlignment="1">
      <alignment vertical="center" wrapText="1"/>
    </xf>
    <xf numFmtId="0" fontId="1" fillId="0" borderId="12" xfId="1" applyNumberFormat="1" applyFill="1" applyBorder="1" applyAlignment="1" applyProtection="1">
      <alignment vertical="center"/>
      <protection locked="0"/>
    </xf>
    <xf numFmtId="0" fontId="3" fillId="4" borderId="0" xfId="1" applyFont="1" applyFill="1" applyBorder="1" applyAlignment="1">
      <alignment vertical="center" wrapText="1"/>
    </xf>
    <xf numFmtId="0" fontId="6" fillId="3" borderId="0" xfId="1" applyFont="1" applyFill="1" applyBorder="1"/>
    <xf numFmtId="0" fontId="3" fillId="3" borderId="0" xfId="1" applyFont="1" applyFill="1" applyBorder="1"/>
    <xf numFmtId="0" fontId="1" fillId="3" borderId="0" xfId="1" applyFill="1" applyBorder="1" applyAlignment="1">
      <alignment horizontal="center"/>
    </xf>
    <xf numFmtId="0" fontId="6" fillId="3" borderId="4" xfId="1" applyFont="1" applyFill="1" applyBorder="1" applyAlignment="1">
      <alignment horizontal="left" wrapText="1"/>
    </xf>
    <xf numFmtId="0" fontId="6" fillId="3" borderId="0" xfId="1" applyFont="1" applyFill="1" applyBorder="1" applyAlignment="1">
      <alignment horizontal="left" wrapText="1"/>
    </xf>
    <xf numFmtId="0" fontId="1" fillId="3" borderId="0" xfId="1" applyFill="1" applyBorder="1" applyAlignment="1">
      <alignment horizontal="left" vertical="center"/>
    </xf>
    <xf numFmtId="0" fontId="1" fillId="3" borderId="0" xfId="1" applyFill="1" applyBorder="1" applyAlignment="1" applyProtection="1">
      <alignment vertical="center"/>
      <protection locked="0"/>
    </xf>
    <xf numFmtId="0" fontId="1" fillId="3" borderId="0" xfId="1" applyFill="1" applyBorder="1" applyAlignment="1">
      <alignment vertical="center"/>
    </xf>
    <xf numFmtId="0" fontId="6" fillId="3" borderId="4" xfId="1" applyFont="1" applyFill="1" applyBorder="1" applyAlignment="1">
      <alignment horizontal="left"/>
    </xf>
    <xf numFmtId="0" fontId="6" fillId="3" borderId="0" xfId="1" applyFont="1" applyFill="1" applyBorder="1" applyAlignment="1">
      <alignment horizontal="left"/>
    </xf>
    <xf numFmtId="0" fontId="1" fillId="3" borderId="0" xfId="1" applyNumberFormat="1" applyFill="1" applyBorder="1"/>
    <xf numFmtId="0" fontId="4" fillId="3" borderId="0" xfId="1" applyNumberFormat="1" applyFont="1" applyFill="1" applyBorder="1" applyAlignment="1">
      <alignment horizontal="center" vertical="center" wrapText="1"/>
    </xf>
    <xf numFmtId="0" fontId="4" fillId="3" borderId="0" xfId="1" applyNumberFormat="1" applyFont="1" applyFill="1" applyBorder="1" applyAlignment="1">
      <alignment horizontal="left" vertical="center" indent="1"/>
    </xf>
    <xf numFmtId="0" fontId="1" fillId="3" borderId="9" xfId="1" applyFill="1" applyBorder="1"/>
    <xf numFmtId="0" fontId="1" fillId="3" borderId="10" xfId="1" applyFill="1" applyBorder="1"/>
    <xf numFmtId="0" fontId="1" fillId="3" borderId="11" xfId="1" applyFill="1" applyBorder="1"/>
    <xf numFmtId="0" fontId="1" fillId="0" borderId="0" xfId="1"/>
    <xf numFmtId="0" fontId="1" fillId="0" borderId="0" xfId="1" applyFill="1" applyBorder="1" applyAlignment="1">
      <alignment wrapText="1"/>
    </xf>
    <xf numFmtId="0" fontId="1" fillId="0" borderId="0" xfId="1" applyFill="1" applyBorder="1" applyAlignment="1"/>
    <xf numFmtId="0" fontId="1" fillId="3" borderId="12" xfId="1" applyFill="1" applyBorder="1"/>
    <xf numFmtId="0" fontId="1" fillId="3" borderId="12" xfId="1" applyFill="1" applyBorder="1" applyAlignment="1">
      <alignment horizontal="center"/>
    </xf>
    <xf numFmtId="0" fontId="1" fillId="3" borderId="12" xfId="1" applyNumberFormat="1" applyFill="1" applyBorder="1"/>
    <xf numFmtId="0" fontId="1" fillId="5" borderId="12" xfId="1" applyFill="1" applyBorder="1"/>
    <xf numFmtId="165" fontId="1" fillId="0" borderId="0" xfId="1" applyNumberFormat="1" applyFill="1" applyBorder="1"/>
    <xf numFmtId="0" fontId="1" fillId="0" borderId="0" xfId="1" applyFill="1"/>
    <xf numFmtId="0" fontId="6" fillId="0" borderId="0" xfId="1" applyFont="1" applyFill="1" applyBorder="1"/>
    <xf numFmtId="0" fontId="1" fillId="5" borderId="12" xfId="1" applyFill="1" applyBorder="1" applyAlignment="1">
      <alignment horizontal="center"/>
    </xf>
    <xf numFmtId="0" fontId="1" fillId="0" borderId="0" xfId="1" applyFill="1" applyBorder="1" applyAlignment="1">
      <alignment horizontal="center"/>
    </xf>
    <xf numFmtId="0" fontId="1" fillId="3" borderId="12" xfId="1" applyNumberFormat="1" applyFill="1" applyBorder="1" applyAlignment="1">
      <alignment horizontal="right"/>
    </xf>
    <xf numFmtId="0" fontId="1" fillId="3" borderId="0" xfId="1" applyNumberFormat="1" applyFill="1" applyAlignment="1">
      <alignment horizontal="right"/>
    </xf>
    <xf numFmtId="0" fontId="12" fillId="0" borderId="0" xfId="1" applyFont="1" applyBorder="1"/>
    <xf numFmtId="0" fontId="13" fillId="0" borderId="0" xfId="1" applyFont="1" applyBorder="1"/>
    <xf numFmtId="0" fontId="1" fillId="0" borderId="0" xfId="1" applyBorder="1" applyAlignment="1">
      <alignment horizontal="center"/>
    </xf>
    <xf numFmtId="0" fontId="6" fillId="3" borderId="12" xfId="1" applyNumberFormat="1" applyFont="1" applyFill="1" applyBorder="1"/>
    <xf numFmtId="0" fontId="3" fillId="0" borderId="0" xfId="1" applyFont="1" applyBorder="1"/>
    <xf numFmtId="0" fontId="1" fillId="0" borderId="0" xfId="1" applyFill="1" applyBorder="1" applyAlignment="1">
      <alignment horizontal="right"/>
    </xf>
    <xf numFmtId="0" fontId="1" fillId="0" borderId="0" xfId="1" applyNumberFormat="1" applyFill="1" applyBorder="1" applyAlignment="1">
      <alignment wrapText="1"/>
    </xf>
    <xf numFmtId="0" fontId="1" fillId="5" borderId="12" xfId="1" applyNumberFormat="1" applyFill="1" applyBorder="1" applyAlignment="1">
      <alignment wrapText="1"/>
    </xf>
    <xf numFmtId="0" fontId="1" fillId="5" borderId="12" xfId="1" applyFill="1" applyBorder="1" applyAlignment="1">
      <alignment wrapText="1"/>
    </xf>
    <xf numFmtId="0" fontId="1" fillId="5" borderId="12" xfId="1" applyNumberFormat="1" applyFill="1" applyBorder="1"/>
    <xf numFmtId="10" fontId="1" fillId="0" borderId="0" xfId="1" applyNumberFormat="1"/>
    <xf numFmtId="0" fontId="1" fillId="0" borderId="0" xfId="1" applyNumberFormat="1"/>
    <xf numFmtId="10" fontId="1" fillId="0" borderId="0" xfId="1" applyNumberFormat="1" applyFill="1"/>
    <xf numFmtId="2" fontId="6" fillId="0" borderId="0" xfId="1" applyNumberFormat="1" applyFont="1"/>
    <xf numFmtId="0" fontId="1" fillId="0" borderId="0" xfId="1" applyBorder="1" applyAlignment="1">
      <alignment wrapText="1"/>
    </xf>
    <xf numFmtId="10" fontId="1" fillId="0" borderId="0" xfId="1" applyNumberFormat="1" applyBorder="1" applyAlignment="1">
      <alignment wrapText="1"/>
    </xf>
    <xf numFmtId="2" fontId="1" fillId="0" borderId="0" xfId="1" applyNumberFormat="1"/>
    <xf numFmtId="0" fontId="6" fillId="0" borderId="0" xfId="1" applyFont="1" applyBorder="1"/>
    <xf numFmtId="166" fontId="1" fillId="0" borderId="0" xfId="1" applyNumberFormat="1" applyFill="1"/>
    <xf numFmtId="167" fontId="1" fillId="0" borderId="0" xfId="1" applyNumberFormat="1" applyFill="1"/>
    <xf numFmtId="0" fontId="6" fillId="0" borderId="0" xfId="1" applyFont="1" applyFill="1"/>
    <xf numFmtId="0" fontId="16" fillId="0" borderId="0" xfId="1" applyFont="1"/>
    <xf numFmtId="0" fontId="11" fillId="3" borderId="10" xfId="1" applyFont="1" applyFill="1" applyBorder="1" applyAlignment="1">
      <alignment horizontal="center"/>
    </xf>
    <xf numFmtId="0" fontId="6" fillId="3" borderId="0" xfId="1" applyFont="1" applyFill="1" applyBorder="1" applyAlignment="1">
      <alignment horizontal="left" wrapText="1"/>
    </xf>
    <xf numFmtId="0" fontId="6" fillId="3" borderId="4" xfId="1" applyFont="1" applyFill="1" applyBorder="1" applyAlignment="1">
      <alignment horizontal="left" wrapText="1"/>
    </xf>
    <xf numFmtId="0" fontId="6" fillId="3" borderId="0" xfId="1" applyFont="1" applyFill="1" applyBorder="1" applyAlignment="1">
      <alignment horizontal="left"/>
    </xf>
    <xf numFmtId="0" fontId="6" fillId="3" borderId="4" xfId="1" applyFont="1" applyFill="1" applyBorder="1" applyAlignment="1">
      <alignment horizontal="left"/>
    </xf>
    <xf numFmtId="0" fontId="3" fillId="3" borderId="0" xfId="1" applyFont="1" applyFill="1" applyBorder="1" applyAlignment="1">
      <alignment horizontal="left" wrapText="1"/>
    </xf>
    <xf numFmtId="0" fontId="3" fillId="3" borderId="4" xfId="1" applyFont="1" applyFill="1" applyBorder="1" applyAlignment="1">
      <alignment horizontal="left" wrapText="1"/>
    </xf>
    <xf numFmtId="0" fontId="4" fillId="3" borderId="0" xfId="1" applyNumberFormat="1" applyFont="1" applyFill="1" applyBorder="1" applyAlignment="1">
      <alignment horizontal="center" vertical="center" wrapText="1"/>
    </xf>
    <xf numFmtId="164" fontId="2" fillId="2" borderId="8" xfId="1" applyNumberFormat="1" applyFont="1" applyFill="1" applyBorder="1" applyAlignment="1">
      <alignment horizontal="center"/>
    </xf>
    <xf numFmtId="164" fontId="2" fillId="2" borderId="5" xfId="1" applyNumberFormat="1" applyFont="1" applyFill="1" applyBorder="1" applyAlignment="1">
      <alignment horizontal="center"/>
    </xf>
    <xf numFmtId="0" fontId="2" fillId="2" borderId="0" xfId="1" applyFont="1" applyFill="1" applyBorder="1" applyAlignment="1">
      <alignment horizontal="center"/>
    </xf>
    <xf numFmtId="0" fontId="2" fillId="2" borderId="7" xfId="1" applyFont="1" applyFill="1" applyBorder="1" applyAlignment="1">
      <alignment horizontal="center"/>
    </xf>
    <xf numFmtId="0" fontId="1" fillId="0" borderId="12" xfId="1" applyFill="1" applyBorder="1" applyAlignment="1" applyProtection="1">
      <alignment horizontal="center"/>
      <protection locked="0"/>
    </xf>
    <xf numFmtId="164" fontId="2" fillId="2" borderId="0" xfId="1" applyNumberFormat="1" applyFont="1" applyFill="1" applyBorder="1" applyAlignment="1">
      <alignment horizontal="center"/>
    </xf>
    <xf numFmtId="0" fontId="6" fillId="0" borderId="0" xfId="1" applyFont="1" applyFill="1" applyBorder="1" applyAlignment="1">
      <alignment horizontal="left" wrapText="1"/>
    </xf>
    <xf numFmtId="0" fontId="1" fillId="0" borderId="0" xfId="1" applyBorder="1" applyAlignment="1">
      <alignment horizontal="left"/>
    </xf>
    <xf numFmtId="0" fontId="12" fillId="0" borderId="0" xfId="1" applyFont="1" applyBorder="1" applyAlignment="1">
      <alignment horizontal="left"/>
    </xf>
    <xf numFmtId="0" fontId="6" fillId="0" borderId="0" xfId="1" applyFont="1" applyFill="1" applyBorder="1" applyAlignment="1">
      <alignment horizontal="left"/>
    </xf>
    <xf numFmtId="0" fontId="6" fillId="0" borderId="0" xfId="1" applyFont="1" applyBorder="1" applyAlignment="1">
      <alignment horizontal="left"/>
    </xf>
    <xf numFmtId="0" fontId="1" fillId="0" borderId="0" xfId="1" applyAlignment="1">
      <alignment horizontal="left"/>
    </xf>
  </cellXfs>
  <cellStyles count="2">
    <cellStyle name="Standard" xfId="0" builtinId="0"/>
    <cellStyle name="Standard 2" xfId="1"/>
  </cellStyles>
  <dxfs count="2">
    <dxf>
      <font>
        <condense val="0"/>
        <extend val="0"/>
        <color indexed="22"/>
      </font>
      <fill>
        <patternFill>
          <bgColor indexed="22"/>
        </patternFill>
      </fill>
      <border>
        <left/>
        <right/>
        <top/>
        <bottom/>
      </border>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K$72"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K$73"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L$56" lockText="1" noThreeD="1"/>
</file>

<file path=xl/ctrlProps/ctrlProp2.xml><?xml version="1.0" encoding="utf-8"?>
<formControlPr xmlns="http://schemas.microsoft.com/office/spreadsheetml/2009/9/main" objectType="Radio" firstButton="1" fmlaLink="$K$69"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K$68"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K$70"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K$7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45</xdr:row>
      <xdr:rowOff>0</xdr:rowOff>
    </xdr:from>
    <xdr:to>
      <xdr:col>5</xdr:col>
      <xdr:colOff>9525</xdr:colOff>
      <xdr:row>53</xdr:row>
      <xdr:rowOff>28575</xdr:rowOff>
    </xdr:to>
    <xdr:sp macro="" textlink="">
      <xdr:nvSpPr>
        <xdr:cNvPr id="2" name="Rectangle 72"/>
        <xdr:cNvSpPr>
          <a:spLocks noChangeArrowheads="1"/>
        </xdr:cNvSpPr>
      </xdr:nvSpPr>
      <xdr:spPr bwMode="auto">
        <a:xfrm>
          <a:off x="1219200" y="8743950"/>
          <a:ext cx="1838325" cy="13239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76200</xdr:colOff>
      <xdr:row>2</xdr:row>
      <xdr:rowOff>57150</xdr:rowOff>
    </xdr:from>
    <xdr:ext cx="619125" cy="2266950"/>
    <xdr:pic>
      <xdr:nvPicPr>
        <xdr:cNvPr id="3" name="Picture 98" descr="TRENlogoC_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838325"/>
          <a:ext cx="619125"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3</xdr:col>
          <xdr:colOff>0</xdr:colOff>
          <xdr:row>31</xdr:row>
          <xdr:rowOff>0</xdr:rowOff>
        </xdr:from>
        <xdr:to>
          <xdr:col>4</xdr:col>
          <xdr:colOff>495300</xdr:colOff>
          <xdr:row>32</xdr:row>
          <xdr:rowOff>0</xdr:rowOff>
        </xdr:to>
        <xdr:sp macro="" textlink="">
          <xdr:nvSpPr>
            <xdr:cNvPr id="1025" name="Group Box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31</xdr:row>
          <xdr:rowOff>19050</xdr:rowOff>
        </xdr:from>
        <xdr:to>
          <xdr:col>3</xdr:col>
          <xdr:colOff>685800</xdr:colOff>
          <xdr:row>31</xdr:row>
          <xdr:rowOff>238125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g/km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762000</xdr:colOff>
          <xdr:row>31</xdr:row>
          <xdr:rowOff>28575</xdr:rowOff>
        </xdr:from>
        <xdr:to>
          <xdr:col>4</xdr:col>
          <xdr:colOff>200025</xdr:colOff>
          <xdr:row>31</xdr:row>
          <xdr:rowOff>247650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g/kWh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0</xdr:rowOff>
        </xdr:from>
        <xdr:to>
          <xdr:col>4</xdr:col>
          <xdr:colOff>495300</xdr:colOff>
          <xdr:row>33</xdr:row>
          <xdr:rowOff>0</xdr:rowOff>
        </xdr:to>
        <xdr:sp macro="" textlink="">
          <xdr:nvSpPr>
            <xdr:cNvPr id="1028" name="Group Box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32</xdr:row>
          <xdr:rowOff>19050</xdr:rowOff>
        </xdr:from>
        <xdr:to>
          <xdr:col>3</xdr:col>
          <xdr:colOff>704850</xdr:colOff>
          <xdr:row>32</xdr:row>
          <xdr:rowOff>238125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762000</xdr:colOff>
          <xdr:row>32</xdr:row>
          <xdr:rowOff>28575</xdr:rowOff>
        </xdr:from>
        <xdr:to>
          <xdr:col>4</xdr:col>
          <xdr:colOff>247650</xdr:colOff>
          <xdr:row>32</xdr:row>
          <xdr:rowOff>247650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g/kWh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33</xdr:row>
          <xdr:rowOff>0</xdr:rowOff>
        </xdr:from>
        <xdr:to>
          <xdr:col>4</xdr:col>
          <xdr:colOff>495300</xdr:colOff>
          <xdr:row>34</xdr:row>
          <xdr:rowOff>0</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33</xdr:row>
          <xdr:rowOff>19050</xdr:rowOff>
        </xdr:from>
        <xdr:to>
          <xdr:col>3</xdr:col>
          <xdr:colOff>723900</xdr:colOff>
          <xdr:row>33</xdr:row>
          <xdr:rowOff>238125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g/km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762000</xdr:colOff>
          <xdr:row>33</xdr:row>
          <xdr:rowOff>28575</xdr:rowOff>
        </xdr:from>
        <xdr:to>
          <xdr:col>4</xdr:col>
          <xdr:colOff>257175</xdr:colOff>
          <xdr:row>33</xdr:row>
          <xdr:rowOff>247650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g/kWh</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37</xdr:row>
          <xdr:rowOff>0</xdr:rowOff>
        </xdr:from>
        <xdr:to>
          <xdr:col>3</xdr:col>
          <xdr:colOff>0</xdr:colOff>
          <xdr:row>38</xdr:row>
          <xdr:rowOff>0</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37</xdr:row>
          <xdr:rowOff>76200</xdr:rowOff>
        </xdr:from>
        <xdr:to>
          <xdr:col>2</xdr:col>
          <xdr:colOff>523875</xdr:colOff>
          <xdr:row>37</xdr:row>
          <xdr:rowOff>190500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533400</xdr:colOff>
          <xdr:row>37</xdr:row>
          <xdr:rowOff>38100</xdr:rowOff>
        </xdr:from>
        <xdr:to>
          <xdr:col>2</xdr:col>
          <xdr:colOff>1057275</xdr:colOff>
          <xdr:row>37</xdr:row>
          <xdr:rowOff>257175</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Benzin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45</xdr:row>
          <xdr:rowOff>38100</xdr:rowOff>
        </xdr:from>
        <xdr:to>
          <xdr:col>3</xdr:col>
          <xdr:colOff>323850</xdr:colOff>
          <xdr:row>45</xdr:row>
          <xdr:rowOff>295275</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Wert in 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46</xdr:row>
          <xdr:rowOff>209550</xdr:rowOff>
        </xdr:from>
        <xdr:to>
          <xdr:col>5</xdr:col>
          <xdr:colOff>285750</xdr:colOff>
          <xdr:row>48</xdr:row>
          <xdr:rowOff>9525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PKW 200 000 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48</xdr:row>
          <xdr:rowOff>9525</xdr:rowOff>
        </xdr:from>
        <xdr:to>
          <xdr:col>4</xdr:col>
          <xdr:colOff>114300</xdr:colOff>
          <xdr:row>49</xdr:row>
          <xdr:rowOff>85725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Leichtes Nutzfahrzeug 250 000 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49</xdr:row>
          <xdr:rowOff>104775</xdr:rowOff>
        </xdr:from>
        <xdr:to>
          <xdr:col>4</xdr:col>
          <xdr:colOff>228600</xdr:colOff>
          <xdr:row>51</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LKW 1 000 000 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51</xdr:row>
          <xdr:rowOff>57150</xdr:rowOff>
        </xdr:from>
        <xdr:to>
          <xdr:col>3</xdr:col>
          <xdr:colOff>647700</xdr:colOff>
          <xdr:row>52</xdr:row>
          <xdr:rowOff>133350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Bus 800 000km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xdr:row>
          <xdr:rowOff>0</xdr:rowOff>
        </xdr:from>
        <xdr:to>
          <xdr:col>5</xdr:col>
          <xdr:colOff>9525</xdr:colOff>
          <xdr:row>18</xdr:row>
          <xdr:rowOff>190500</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4</xdr:row>
          <xdr:rowOff>66675</xdr:rowOff>
        </xdr:from>
        <xdr:to>
          <xdr:col>3</xdr:col>
          <xdr:colOff>19050</xdr:colOff>
          <xdr:row>5</xdr:row>
          <xdr:rowOff>19050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Diesel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104775</xdr:colOff>
          <xdr:row>5</xdr:row>
          <xdr:rowOff>76200</xdr:rowOff>
        </xdr:from>
        <xdr:to>
          <xdr:col>3</xdr:col>
          <xdr:colOff>19050</xdr:colOff>
          <xdr:row>6</xdr:row>
          <xdr:rowOff>142875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Benzin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104775</xdr:colOff>
          <xdr:row>7</xdr:row>
          <xdr:rowOff>9525</xdr:rowOff>
        </xdr:from>
        <xdr:to>
          <xdr:col>4</xdr:col>
          <xdr:colOff>19050</xdr:colOff>
          <xdr:row>8</xdr:row>
          <xdr:rowOff>57150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Erdgas/Biogas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104775</xdr:colOff>
          <xdr:row>8</xdr:row>
          <xdr:rowOff>142875</xdr:rowOff>
        </xdr:from>
        <xdr:to>
          <xdr:col>3</xdr:col>
          <xdr:colOff>19050</xdr:colOff>
          <xdr:row>10</xdr:row>
          <xdr:rowOff>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LPG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10</xdr:row>
          <xdr:rowOff>9525</xdr:rowOff>
        </xdr:from>
        <xdr:to>
          <xdr:col>3</xdr:col>
          <xdr:colOff>19050</xdr:colOff>
          <xdr:row>11</xdr:row>
          <xdr:rowOff>104775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Ethanol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11</xdr:row>
          <xdr:rowOff>142875</xdr:rowOff>
        </xdr:from>
        <xdr:to>
          <xdr:col>2</xdr:col>
          <xdr:colOff>1057275</xdr:colOff>
          <xdr:row>13</xdr:row>
          <xdr:rowOff>85725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Biodiesel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13</xdr:row>
          <xdr:rowOff>133350</xdr:rowOff>
        </xdr:from>
        <xdr:to>
          <xdr:col>2</xdr:col>
          <xdr:colOff>1190625</xdr:colOff>
          <xdr:row>15</xdr:row>
          <xdr:rowOff>28575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Emulsionskraftstoff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15</xdr:row>
          <xdr:rowOff>76200</xdr:rowOff>
        </xdr:from>
        <xdr:to>
          <xdr:col>3</xdr:col>
          <xdr:colOff>0</xdr:colOff>
          <xdr:row>16</xdr:row>
          <xdr:rowOff>161925</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Wasserstoff (Gas)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16</xdr:row>
          <xdr:rowOff>209550</xdr:rowOff>
        </xdr:from>
        <xdr:to>
          <xdr:col>3</xdr:col>
          <xdr:colOff>19050</xdr:colOff>
          <xdr:row>17</xdr:row>
          <xdr:rowOff>180975</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Wasserstoff (flüssig)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5</xdr:col>
          <xdr:colOff>19050</xdr:colOff>
          <xdr:row>26</xdr:row>
          <xdr:rowOff>57150</xdr:rowOff>
        </xdr:to>
        <xdr:sp macro="" textlink="">
          <xdr:nvSpPr>
            <xdr:cNvPr id="1052" name="Group Box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342900</xdr:colOff>
          <xdr:row>22</xdr:row>
          <xdr:rowOff>47625</xdr:rowOff>
        </xdr:from>
        <xdr:to>
          <xdr:col>4</xdr:col>
          <xdr:colOff>104775</xdr:colOff>
          <xdr:row>23</xdr:row>
          <xdr:rowOff>47625</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l/100km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342900</xdr:colOff>
          <xdr:row>23</xdr:row>
          <xdr:rowOff>47625</xdr:rowOff>
        </xdr:from>
        <xdr:to>
          <xdr:col>4</xdr:col>
          <xdr:colOff>104775</xdr:colOff>
          <xdr:row>24</xdr:row>
          <xdr:rowOff>19050</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Nm3/100km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342900</xdr:colOff>
          <xdr:row>24</xdr:row>
          <xdr:rowOff>19050</xdr:rowOff>
        </xdr:from>
        <xdr:to>
          <xdr:col>4</xdr:col>
          <xdr:colOff>9525</xdr:colOff>
          <xdr:row>25</xdr:row>
          <xdr:rowOff>66675</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kg/100km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xdr:row>
          <xdr:rowOff>209550</xdr:rowOff>
        </xdr:from>
        <xdr:to>
          <xdr:col>3</xdr:col>
          <xdr:colOff>28575</xdr:colOff>
          <xdr:row>18</xdr:row>
          <xdr:rowOff>66675</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Elektrizität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342900</xdr:colOff>
          <xdr:row>25</xdr:row>
          <xdr:rowOff>47625</xdr:rowOff>
        </xdr:from>
        <xdr:to>
          <xdr:col>4</xdr:col>
          <xdr:colOff>104775</xdr:colOff>
          <xdr:row>26</xdr:row>
          <xdr:rowOff>47625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kWh/100km</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73"/>
  <sheetViews>
    <sheetView showGridLines="0" tabSelected="1" zoomScaleNormal="100" workbookViewId="0">
      <selection activeCell="T32" sqref="T32"/>
    </sheetView>
  </sheetViews>
  <sheetFormatPr baseColWidth="10" defaultColWidth="9.140625" defaultRowHeight="12.75" x14ac:dyDescent="0.2"/>
  <cols>
    <col min="1" max="1" width="12.85546875" style="1" customWidth="1"/>
    <col min="2" max="2" width="40.5703125" style="1" customWidth="1"/>
    <col min="3" max="3" width="18.7109375" style="1" customWidth="1"/>
    <col min="4" max="4" width="15" style="1" customWidth="1"/>
    <col min="5" max="5" width="7.5703125" style="1" customWidth="1"/>
    <col min="6" max="6" width="12.85546875" style="1" customWidth="1"/>
    <col min="7" max="8" width="9.140625" style="1"/>
    <col min="9" max="9" width="17.42578125" style="1" customWidth="1"/>
    <col min="10" max="10" width="9.140625" style="1"/>
    <col min="11" max="18" width="0" style="1" hidden="1" customWidth="1"/>
    <col min="19" max="16384" width="9.140625" style="1"/>
  </cols>
  <sheetData>
    <row r="2" spans="1:9" ht="13.5" thickBot="1" x14ac:dyDescent="0.25"/>
    <row r="3" spans="1:9" ht="23.25" x14ac:dyDescent="0.35">
      <c r="A3" s="51"/>
      <c r="B3" s="88" t="s">
        <v>32</v>
      </c>
      <c r="C3" s="88"/>
      <c r="D3" s="88"/>
      <c r="E3" s="50"/>
      <c r="F3" s="49"/>
    </row>
    <row r="4" spans="1:9" x14ac:dyDescent="0.2">
      <c r="A4" s="26"/>
      <c r="B4" s="25"/>
      <c r="C4" s="25"/>
      <c r="D4" s="25"/>
      <c r="E4" s="25"/>
      <c r="F4" s="24"/>
      <c r="G4" s="4"/>
      <c r="H4" s="4"/>
      <c r="I4" s="4"/>
    </row>
    <row r="5" spans="1:9" ht="25.5" customHeight="1" x14ac:dyDescent="0.2">
      <c r="A5" s="26"/>
      <c r="B5" s="29" t="s">
        <v>31</v>
      </c>
      <c r="C5" s="46"/>
      <c r="D5" s="46"/>
      <c r="E5" s="25"/>
      <c r="F5" s="24"/>
      <c r="G5" s="4"/>
      <c r="H5" s="4"/>
      <c r="I5" s="4"/>
    </row>
    <row r="6" spans="1:9" x14ac:dyDescent="0.2">
      <c r="A6" s="26"/>
      <c r="B6" s="25"/>
      <c r="C6" s="46"/>
      <c r="D6" s="46"/>
      <c r="E6" s="25"/>
      <c r="F6" s="24"/>
      <c r="G6" s="4"/>
      <c r="H6" s="4"/>
      <c r="I6" s="4"/>
    </row>
    <row r="7" spans="1:9" x14ac:dyDescent="0.2">
      <c r="A7" s="26"/>
      <c r="B7" s="25"/>
      <c r="C7" s="46"/>
      <c r="D7" s="46"/>
      <c r="E7" s="25"/>
      <c r="F7" s="24"/>
      <c r="G7" s="4"/>
      <c r="H7" s="4"/>
      <c r="I7" s="4"/>
    </row>
    <row r="8" spans="1:9" ht="18.75" customHeight="1" x14ac:dyDescent="0.2">
      <c r="A8" s="26"/>
      <c r="B8" s="25"/>
      <c r="C8" s="46"/>
      <c r="D8" s="95"/>
      <c r="E8" s="95"/>
      <c r="F8" s="24"/>
      <c r="G8" s="4"/>
      <c r="H8" s="4"/>
      <c r="I8" s="4"/>
    </row>
    <row r="9" spans="1:9" ht="18" customHeight="1" x14ac:dyDescent="0.2">
      <c r="A9" s="26"/>
      <c r="B9" s="25"/>
      <c r="C9" s="48" t="str">
        <f>IF(L56=3,"      Energy content. Range: 33-38 MJ/Nm3","")</f>
        <v/>
      </c>
      <c r="D9" s="47"/>
      <c r="E9" s="3"/>
      <c r="F9" s="24"/>
      <c r="G9" s="4"/>
      <c r="H9" s="4"/>
      <c r="I9" s="4"/>
    </row>
    <row r="10" spans="1:9" x14ac:dyDescent="0.2">
      <c r="A10" s="26"/>
      <c r="B10" s="25"/>
      <c r="C10" s="46"/>
      <c r="D10" s="46"/>
      <c r="E10" s="25"/>
      <c r="F10" s="24"/>
      <c r="G10" s="4"/>
      <c r="H10" s="4"/>
      <c r="I10" s="4"/>
    </row>
    <row r="11" spans="1:9" x14ac:dyDescent="0.2">
      <c r="A11" s="26"/>
      <c r="B11" s="25"/>
      <c r="C11" s="46"/>
      <c r="D11" s="46"/>
      <c r="E11" s="25"/>
      <c r="F11" s="24"/>
      <c r="G11" s="4"/>
      <c r="H11" s="4"/>
      <c r="I11" s="4"/>
    </row>
    <row r="12" spans="1:9" x14ac:dyDescent="0.2">
      <c r="A12" s="26"/>
      <c r="B12" s="25"/>
      <c r="C12" s="46"/>
      <c r="D12" s="46"/>
      <c r="E12" s="25"/>
      <c r="F12" s="24"/>
      <c r="G12" s="4"/>
      <c r="H12" s="4"/>
      <c r="I12" s="4"/>
    </row>
    <row r="13" spans="1:9" x14ac:dyDescent="0.2">
      <c r="A13" s="26"/>
      <c r="B13" s="25"/>
      <c r="C13" s="46"/>
      <c r="D13" s="46"/>
      <c r="E13" s="25"/>
      <c r="F13" s="24"/>
      <c r="G13" s="4"/>
      <c r="H13" s="4"/>
      <c r="I13" s="4"/>
    </row>
    <row r="14" spans="1:9" x14ac:dyDescent="0.2">
      <c r="A14" s="26"/>
      <c r="B14" s="25"/>
      <c r="C14" s="46"/>
      <c r="D14" s="46"/>
      <c r="E14" s="25"/>
      <c r="F14" s="24"/>
      <c r="G14" s="4"/>
      <c r="H14" s="4"/>
      <c r="I14" s="4"/>
    </row>
    <row r="15" spans="1:9" x14ac:dyDescent="0.2">
      <c r="A15" s="26"/>
      <c r="B15" s="25"/>
      <c r="C15" s="46"/>
      <c r="D15" s="46"/>
      <c r="E15" s="25"/>
      <c r="F15" s="24"/>
      <c r="G15" s="4"/>
      <c r="H15" s="4"/>
      <c r="I15" s="4"/>
    </row>
    <row r="16" spans="1:9" x14ac:dyDescent="0.2">
      <c r="A16" s="26"/>
      <c r="B16" s="25"/>
      <c r="C16" s="46"/>
      <c r="D16" s="46"/>
      <c r="E16" s="25"/>
      <c r="F16" s="24"/>
      <c r="G16" s="4"/>
      <c r="H16" s="4"/>
    </row>
    <row r="17" spans="1:8" ht="24.75" customHeight="1" x14ac:dyDescent="0.2">
      <c r="A17" s="26"/>
      <c r="B17" s="25"/>
      <c r="C17" s="46"/>
      <c r="D17" s="46"/>
      <c r="E17" s="25"/>
      <c r="F17" s="24"/>
      <c r="G17" s="4"/>
      <c r="H17" s="4"/>
    </row>
    <row r="18" spans="1:8" ht="33" customHeight="1" x14ac:dyDescent="0.2">
      <c r="A18" s="26"/>
      <c r="B18" s="25"/>
      <c r="C18" s="25"/>
      <c r="D18" s="25"/>
      <c r="E18" s="25"/>
      <c r="F18" s="24"/>
      <c r="G18" s="4"/>
      <c r="H18" s="4"/>
    </row>
    <row r="19" spans="1:8" ht="31.5" customHeight="1" x14ac:dyDescent="0.25">
      <c r="A19" s="26"/>
      <c r="B19" s="93" t="s">
        <v>27</v>
      </c>
      <c r="C19" s="93"/>
      <c r="D19" s="93"/>
      <c r="E19" s="93"/>
      <c r="F19" s="94"/>
      <c r="G19" s="4"/>
      <c r="H19" s="4"/>
    </row>
    <row r="20" spans="1:8" ht="13.5" customHeight="1" x14ac:dyDescent="0.2">
      <c r="A20" s="26"/>
      <c r="B20" s="91" t="s">
        <v>30</v>
      </c>
      <c r="C20" s="91"/>
      <c r="D20" s="91"/>
      <c r="E20" s="91"/>
      <c r="F20" s="92"/>
      <c r="G20" s="4"/>
      <c r="H20" s="4"/>
    </row>
    <row r="21" spans="1:8" ht="13.5" customHeight="1" x14ac:dyDescent="0.2">
      <c r="A21" s="26"/>
      <c r="B21" s="91" t="s">
        <v>29</v>
      </c>
      <c r="C21" s="91"/>
      <c r="D21" s="91"/>
      <c r="E21" s="91"/>
      <c r="F21" s="92"/>
      <c r="G21" s="4"/>
      <c r="H21" s="4"/>
    </row>
    <row r="22" spans="1:8" ht="13.5" customHeight="1" x14ac:dyDescent="0.2">
      <c r="A22" s="26"/>
      <c r="B22" s="45" t="s">
        <v>28</v>
      </c>
      <c r="C22" s="45"/>
      <c r="D22" s="45"/>
      <c r="E22" s="45"/>
      <c r="F22" s="44"/>
      <c r="G22" s="4"/>
      <c r="H22" s="4"/>
    </row>
    <row r="23" spans="1:8" ht="25.5" customHeight="1" x14ac:dyDescent="0.2">
      <c r="A23" s="26"/>
      <c r="B23" s="29" t="s">
        <v>27</v>
      </c>
      <c r="C23" s="30"/>
      <c r="D23" s="25"/>
      <c r="E23" s="41"/>
      <c r="F23" s="24"/>
      <c r="G23" s="4"/>
      <c r="H23" s="4"/>
    </row>
    <row r="24" spans="1:8" ht="21" customHeight="1" x14ac:dyDescent="0.2">
      <c r="A24" s="26"/>
      <c r="B24" s="43"/>
      <c r="C24" s="42"/>
      <c r="D24" s="42"/>
      <c r="E24" s="41"/>
      <c r="F24" s="24"/>
      <c r="G24" s="4"/>
      <c r="H24" s="4"/>
    </row>
    <row r="25" spans="1:8" ht="21" customHeight="1" x14ac:dyDescent="0.2">
      <c r="A25" s="26"/>
      <c r="B25" s="43"/>
      <c r="C25" s="42"/>
      <c r="D25" s="42"/>
      <c r="E25" s="41"/>
      <c r="F25" s="24"/>
      <c r="G25" s="4"/>
      <c r="H25" s="4"/>
    </row>
    <row r="26" spans="1:8" ht="19.5" customHeight="1" x14ac:dyDescent="0.2">
      <c r="A26" s="26"/>
      <c r="B26" s="25"/>
      <c r="C26" s="25"/>
      <c r="D26" s="25"/>
      <c r="E26" s="38"/>
      <c r="F26" s="24"/>
      <c r="G26" s="4"/>
      <c r="H26" s="4"/>
    </row>
    <row r="27" spans="1:8" ht="25.5" customHeight="1" x14ac:dyDescent="0.2">
      <c r="A27" s="26"/>
      <c r="B27" s="29" t="s">
        <v>26</v>
      </c>
      <c r="C27" s="30"/>
      <c r="D27" s="25"/>
      <c r="E27" s="25"/>
      <c r="F27" s="24"/>
      <c r="G27" s="4"/>
      <c r="H27" s="4"/>
    </row>
    <row r="28" spans="1:8" x14ac:dyDescent="0.2">
      <c r="A28" s="26"/>
      <c r="B28" s="25"/>
      <c r="C28" s="25"/>
      <c r="D28" s="25"/>
      <c r="E28" s="25"/>
      <c r="F28" s="24"/>
      <c r="G28" s="4"/>
      <c r="H28" s="4"/>
    </row>
    <row r="29" spans="1:8" ht="24.75" customHeight="1" x14ac:dyDescent="0.25">
      <c r="A29" s="26"/>
      <c r="B29" s="93" t="s">
        <v>9</v>
      </c>
      <c r="C29" s="93"/>
      <c r="D29" s="93"/>
      <c r="E29" s="93"/>
      <c r="F29" s="94"/>
      <c r="G29" s="4"/>
      <c r="H29" s="4"/>
    </row>
    <row r="30" spans="1:8" ht="13.5" customHeight="1" x14ac:dyDescent="0.2">
      <c r="A30" s="26"/>
      <c r="B30" s="40" t="s">
        <v>25</v>
      </c>
      <c r="C30" s="40"/>
      <c r="D30" s="40"/>
      <c r="E30" s="40"/>
      <c r="F30" s="39"/>
      <c r="G30" s="4"/>
      <c r="H30" s="4"/>
    </row>
    <row r="31" spans="1:8" x14ac:dyDescent="0.2">
      <c r="A31" s="26"/>
      <c r="B31" s="89" t="s">
        <v>24</v>
      </c>
      <c r="C31" s="89"/>
      <c r="D31" s="89"/>
      <c r="E31" s="89"/>
      <c r="F31" s="90"/>
      <c r="G31" s="4"/>
      <c r="H31" s="4"/>
    </row>
    <row r="32" spans="1:8" ht="25.5" customHeight="1" x14ac:dyDescent="0.2">
      <c r="A32" s="26"/>
      <c r="B32" s="29" t="s">
        <v>23</v>
      </c>
      <c r="C32" s="30"/>
      <c r="D32" s="38"/>
      <c r="E32" s="25"/>
      <c r="F32" s="24"/>
      <c r="G32" s="4"/>
      <c r="H32" s="4"/>
    </row>
    <row r="33" spans="1:9" ht="25.5" customHeight="1" x14ac:dyDescent="0.2">
      <c r="A33" s="26"/>
      <c r="B33" s="29" t="s">
        <v>22</v>
      </c>
      <c r="C33" s="30"/>
      <c r="D33" s="38"/>
      <c r="E33" s="25"/>
      <c r="F33" s="24"/>
      <c r="G33" s="4"/>
      <c r="H33" s="4"/>
    </row>
    <row r="34" spans="1:9" ht="25.5" customHeight="1" x14ac:dyDescent="0.2">
      <c r="A34" s="26"/>
      <c r="B34" s="29" t="s">
        <v>21</v>
      </c>
      <c r="C34" s="30"/>
      <c r="D34" s="38"/>
      <c r="E34" s="25"/>
      <c r="F34" s="24"/>
      <c r="G34" s="4"/>
      <c r="H34" s="4"/>
    </row>
    <row r="35" spans="1:9" x14ac:dyDescent="0.2">
      <c r="A35" s="26"/>
      <c r="B35" s="25"/>
      <c r="C35" s="25"/>
      <c r="D35" s="25"/>
      <c r="E35" s="25"/>
      <c r="F35" s="24"/>
      <c r="G35" s="4"/>
      <c r="H35" s="4"/>
    </row>
    <row r="36" spans="1:9" ht="21" customHeight="1" x14ac:dyDescent="0.25">
      <c r="A36" s="26"/>
      <c r="B36" s="37" t="s">
        <v>19</v>
      </c>
      <c r="C36" s="25"/>
      <c r="D36" s="25"/>
      <c r="E36" s="25"/>
      <c r="F36" s="24"/>
      <c r="G36" s="4"/>
      <c r="H36" s="4"/>
    </row>
    <row r="37" spans="1:9" ht="13.5" customHeight="1" x14ac:dyDescent="0.2">
      <c r="A37" s="26"/>
      <c r="B37" s="36" t="s">
        <v>20</v>
      </c>
      <c r="C37" s="25"/>
      <c r="D37" s="25"/>
      <c r="E37" s="25"/>
      <c r="F37" s="24"/>
      <c r="G37" s="4"/>
      <c r="H37" s="4"/>
    </row>
    <row r="38" spans="1:9" ht="25.5" customHeight="1" x14ac:dyDescent="0.2">
      <c r="A38" s="26"/>
      <c r="B38" s="29" t="s">
        <v>19</v>
      </c>
      <c r="C38" s="25"/>
      <c r="D38" s="25"/>
      <c r="E38" s="25"/>
      <c r="F38" s="24"/>
      <c r="G38" s="4"/>
      <c r="H38" s="4"/>
    </row>
    <row r="39" spans="1:9" ht="25.5" customHeight="1" x14ac:dyDescent="0.2">
      <c r="A39" s="26"/>
      <c r="B39" s="29" t="s">
        <v>18</v>
      </c>
      <c r="C39" s="30"/>
      <c r="D39" s="25"/>
      <c r="E39" s="25"/>
      <c r="F39" s="24"/>
      <c r="G39" s="4"/>
      <c r="H39" s="4"/>
    </row>
    <row r="40" spans="1:9" ht="21" customHeight="1" x14ac:dyDescent="0.2">
      <c r="A40" s="26"/>
      <c r="B40" s="25"/>
      <c r="C40" s="25"/>
      <c r="D40" s="25"/>
      <c r="E40" s="25"/>
      <c r="F40" s="24"/>
      <c r="G40" s="4"/>
      <c r="H40" s="4"/>
    </row>
    <row r="41" spans="1:9" x14ac:dyDescent="0.2">
      <c r="A41" s="26"/>
      <c r="B41" s="25"/>
      <c r="C41" s="25"/>
      <c r="D41" s="25"/>
      <c r="E41" s="25"/>
      <c r="F41" s="24"/>
      <c r="G41" s="4"/>
      <c r="H41" s="4"/>
      <c r="I41" s="4"/>
    </row>
    <row r="42" spans="1:9" ht="31.5" customHeight="1" x14ac:dyDescent="0.2">
      <c r="A42" s="26"/>
      <c r="B42" s="35" t="s">
        <v>17</v>
      </c>
      <c r="C42" s="34"/>
      <c r="D42" s="25"/>
      <c r="E42" s="31"/>
      <c r="F42" s="24"/>
      <c r="G42" s="4"/>
      <c r="H42" s="4"/>
      <c r="I42" s="4"/>
    </row>
    <row r="43" spans="1:9" ht="31.5" customHeight="1" x14ac:dyDescent="0.2">
      <c r="A43" s="26"/>
      <c r="B43" s="33"/>
      <c r="C43" s="32"/>
      <c r="D43" s="25"/>
      <c r="E43" s="31"/>
      <c r="F43" s="24"/>
      <c r="G43" s="4"/>
      <c r="H43" s="4"/>
      <c r="I43" s="4"/>
    </row>
    <row r="44" spans="1:9" ht="25.5" customHeight="1" x14ac:dyDescent="0.2">
      <c r="A44" s="26"/>
      <c r="B44" s="29" t="s">
        <v>16</v>
      </c>
      <c r="C44" s="30"/>
      <c r="D44" s="25"/>
      <c r="E44" s="25"/>
      <c r="F44" s="24"/>
      <c r="G44" s="4"/>
      <c r="H44" s="4"/>
      <c r="I44" s="4"/>
    </row>
    <row r="45" spans="1:9" ht="26.25" customHeight="1" x14ac:dyDescent="0.2">
      <c r="A45" s="26"/>
      <c r="B45" s="25"/>
      <c r="C45" s="25"/>
      <c r="D45" s="25"/>
      <c r="E45" s="25"/>
      <c r="F45" s="24"/>
      <c r="G45" s="4"/>
      <c r="H45" s="4"/>
      <c r="I45" s="4"/>
    </row>
    <row r="46" spans="1:9" ht="25.5" customHeight="1" x14ac:dyDescent="0.2">
      <c r="A46" s="26"/>
      <c r="B46" s="29" t="s">
        <v>15</v>
      </c>
      <c r="C46" s="25"/>
      <c r="D46" s="100"/>
      <c r="E46" s="100"/>
      <c r="F46" s="24"/>
      <c r="G46" s="4"/>
      <c r="H46" s="4"/>
      <c r="I46" s="4"/>
    </row>
    <row r="47" spans="1:9" ht="21" customHeight="1" x14ac:dyDescent="0.2">
      <c r="A47" s="26"/>
      <c r="B47" s="28"/>
      <c r="C47" s="27" t="s">
        <v>14</v>
      </c>
      <c r="D47" s="27"/>
      <c r="E47" s="25"/>
      <c r="F47" s="24"/>
      <c r="G47" s="4"/>
      <c r="H47" s="4"/>
      <c r="I47" s="4"/>
    </row>
    <row r="48" spans="1:9" x14ac:dyDescent="0.2">
      <c r="A48" s="26"/>
      <c r="B48" s="25"/>
      <c r="C48" s="25"/>
      <c r="D48" s="25"/>
      <c r="E48" s="25"/>
      <c r="F48" s="24"/>
      <c r="G48" s="4"/>
      <c r="H48" s="4"/>
      <c r="I48" s="4"/>
    </row>
    <row r="49" spans="1:13" x14ac:dyDescent="0.2">
      <c r="A49" s="26"/>
      <c r="B49" s="25"/>
      <c r="C49" s="25"/>
      <c r="D49" s="25"/>
      <c r="E49" s="25"/>
      <c r="F49" s="24"/>
      <c r="G49" s="4"/>
      <c r="H49" s="4"/>
      <c r="I49" s="4"/>
    </row>
    <row r="50" spans="1:13" x14ac:dyDescent="0.2">
      <c r="A50" s="26"/>
      <c r="B50" s="25"/>
      <c r="C50" s="25"/>
      <c r="D50" s="25"/>
      <c r="E50" s="25"/>
      <c r="F50" s="24"/>
      <c r="G50" s="4"/>
      <c r="H50" s="4"/>
      <c r="I50" s="4"/>
    </row>
    <row r="51" spans="1:13" x14ac:dyDescent="0.2">
      <c r="A51" s="26"/>
      <c r="B51" s="25"/>
      <c r="C51" s="25"/>
      <c r="D51" s="25"/>
      <c r="E51" s="25"/>
      <c r="F51" s="24"/>
      <c r="G51" s="4"/>
      <c r="H51" s="4"/>
      <c r="I51" s="3"/>
    </row>
    <row r="52" spans="1:13" x14ac:dyDescent="0.2">
      <c r="A52" s="26"/>
      <c r="B52" s="25"/>
      <c r="C52" s="25"/>
      <c r="D52" s="25"/>
      <c r="E52" s="25"/>
      <c r="F52" s="24"/>
      <c r="G52" s="4"/>
      <c r="H52" s="4"/>
      <c r="I52" s="4"/>
    </row>
    <row r="53" spans="1:13" x14ac:dyDescent="0.2">
      <c r="A53" s="26"/>
      <c r="B53" s="25"/>
      <c r="C53" s="25"/>
      <c r="D53" s="25"/>
      <c r="E53" s="25"/>
      <c r="F53" s="24"/>
      <c r="G53" s="4"/>
      <c r="H53" s="4"/>
      <c r="I53" s="4"/>
    </row>
    <row r="54" spans="1:13" ht="13.5" thickBot="1" x14ac:dyDescent="0.25">
      <c r="A54" s="23"/>
      <c r="B54" s="22"/>
      <c r="C54" s="22"/>
      <c r="D54" s="22"/>
      <c r="E54" s="22"/>
      <c r="F54" s="21"/>
      <c r="G54" s="4"/>
      <c r="H54" s="4"/>
      <c r="I54" s="4"/>
    </row>
    <row r="55" spans="1:13" x14ac:dyDescent="0.2">
      <c r="A55" s="20"/>
      <c r="B55" s="19"/>
      <c r="C55" s="19"/>
      <c r="D55" s="19"/>
      <c r="E55" s="19"/>
      <c r="F55" s="18"/>
    </row>
    <row r="56" spans="1:13" ht="18" x14ac:dyDescent="0.25">
      <c r="A56" s="17" t="s">
        <v>13</v>
      </c>
      <c r="B56" s="16"/>
      <c r="C56" s="14"/>
      <c r="D56" s="14"/>
      <c r="E56" s="14"/>
      <c r="F56" s="8"/>
      <c r="J56" s="4"/>
      <c r="K56" s="4"/>
      <c r="L56" s="2">
        <v>10</v>
      </c>
      <c r="M56" s="1" t="s">
        <v>12</v>
      </c>
    </row>
    <row r="57" spans="1:13" x14ac:dyDescent="0.2">
      <c r="A57" s="11"/>
      <c r="B57" s="15"/>
      <c r="C57" s="14"/>
      <c r="D57" s="14"/>
      <c r="E57" s="14"/>
      <c r="F57" s="8"/>
      <c r="J57" s="4"/>
      <c r="K57" s="4"/>
      <c r="L57" s="2"/>
    </row>
    <row r="58" spans="1:13" ht="15" x14ac:dyDescent="0.2">
      <c r="A58" s="11"/>
      <c r="B58" s="13" t="s">
        <v>11</v>
      </c>
      <c r="C58" s="9"/>
      <c r="D58" s="101">
        <f>'Calculation Sheet'!C18</f>
        <v>0</v>
      </c>
      <c r="E58" s="101"/>
      <c r="F58" s="8"/>
      <c r="K58" s="4"/>
    </row>
    <row r="59" spans="1:13" ht="15" x14ac:dyDescent="0.2">
      <c r="A59" s="11"/>
      <c r="B59" s="13" t="s">
        <v>10</v>
      </c>
      <c r="C59" s="9"/>
      <c r="D59" s="101">
        <f>'Calculation Sheet'!C23</f>
        <v>0</v>
      </c>
      <c r="E59" s="101"/>
      <c r="F59" s="8"/>
      <c r="K59" s="4"/>
    </row>
    <row r="60" spans="1:13" ht="15" x14ac:dyDescent="0.2">
      <c r="A60" s="11"/>
      <c r="B60" s="13" t="s">
        <v>9</v>
      </c>
      <c r="C60" s="9"/>
      <c r="D60" s="101" t="e">
        <f>'Calculation Sheet'!C35</f>
        <v>#VALUE!</v>
      </c>
      <c r="E60" s="101"/>
      <c r="F60" s="8"/>
      <c r="K60" s="4"/>
    </row>
    <row r="61" spans="1:13" ht="15" x14ac:dyDescent="0.2">
      <c r="A61" s="11"/>
      <c r="B61" s="13"/>
      <c r="C61" s="9"/>
      <c r="D61" s="98"/>
      <c r="E61" s="98"/>
      <c r="F61" s="8"/>
      <c r="K61" s="4"/>
    </row>
    <row r="62" spans="1:13" ht="16.5" thickBot="1" x14ac:dyDescent="0.3">
      <c r="A62" s="11"/>
      <c r="B62" s="12" t="s">
        <v>8</v>
      </c>
      <c r="C62" s="9"/>
      <c r="D62" s="96" t="e">
        <f>'Calculation Sheet'!C37</f>
        <v>#VALUE!</v>
      </c>
      <c r="E62" s="96"/>
      <c r="F62" s="8"/>
      <c r="K62" s="4"/>
    </row>
    <row r="63" spans="1:13" ht="16.5" thickTop="1" x14ac:dyDescent="0.25">
      <c r="A63" s="11"/>
      <c r="B63" s="12"/>
      <c r="C63" s="9"/>
      <c r="D63" s="99"/>
      <c r="E63" s="99"/>
      <c r="F63" s="8"/>
      <c r="K63" s="4"/>
    </row>
    <row r="64" spans="1:13" ht="63.75" thickBot="1" x14ac:dyDescent="0.3">
      <c r="A64" s="11"/>
      <c r="B64" s="10" t="s">
        <v>7</v>
      </c>
      <c r="C64" s="9"/>
      <c r="D64" s="97" t="e">
        <f>D62+C44</f>
        <v>#VALUE!</v>
      </c>
      <c r="E64" s="97"/>
      <c r="F64" s="8"/>
      <c r="K64" s="4"/>
    </row>
    <row r="65" spans="1:12" ht="14.25" thickTop="1" thickBot="1" x14ac:dyDescent="0.25">
      <c r="A65" s="7"/>
      <c r="B65" s="6"/>
      <c r="C65" s="6"/>
      <c r="D65" s="6"/>
      <c r="E65" s="6"/>
      <c r="F65" s="5"/>
      <c r="K65" s="4"/>
    </row>
    <row r="66" spans="1:12" x14ac:dyDescent="0.2">
      <c r="K66" s="4"/>
    </row>
    <row r="67" spans="1:12" x14ac:dyDescent="0.2">
      <c r="K67" s="4"/>
    </row>
    <row r="68" spans="1:12" x14ac:dyDescent="0.2">
      <c r="K68" s="3">
        <v>0</v>
      </c>
      <c r="L68" s="1" t="s">
        <v>5</v>
      </c>
    </row>
    <row r="69" spans="1:12" x14ac:dyDescent="0.2">
      <c r="K69" s="3">
        <v>0</v>
      </c>
      <c r="L69" s="1" t="s">
        <v>4</v>
      </c>
    </row>
    <row r="70" spans="1:12" x14ac:dyDescent="0.2">
      <c r="K70" s="3">
        <v>0</v>
      </c>
      <c r="L70" s="1" t="s">
        <v>3</v>
      </c>
    </row>
    <row r="71" spans="1:12" x14ac:dyDescent="0.2">
      <c r="K71" s="3">
        <v>0</v>
      </c>
      <c r="L71" s="1" t="s">
        <v>2</v>
      </c>
    </row>
    <row r="72" spans="1:12" x14ac:dyDescent="0.2">
      <c r="K72" s="2">
        <v>2</v>
      </c>
      <c r="L72" s="1" t="s">
        <v>1</v>
      </c>
    </row>
    <row r="73" spans="1:12" x14ac:dyDescent="0.2">
      <c r="K73" s="2">
        <v>2</v>
      </c>
      <c r="L73" s="1" t="s">
        <v>0</v>
      </c>
    </row>
  </sheetData>
  <sheetProtection selectLockedCells="1"/>
  <mergeCells count="15">
    <mergeCell ref="D62:E62"/>
    <mergeCell ref="D64:E64"/>
    <mergeCell ref="D61:E61"/>
    <mergeCell ref="D63:E63"/>
    <mergeCell ref="D46:E46"/>
    <mergeCell ref="D58:E58"/>
    <mergeCell ref="D59:E59"/>
    <mergeCell ref="D60:E60"/>
    <mergeCell ref="B3:D3"/>
    <mergeCell ref="B31:F31"/>
    <mergeCell ref="B20:F20"/>
    <mergeCell ref="B19:F19"/>
    <mergeCell ref="B29:F29"/>
    <mergeCell ref="B21:F21"/>
    <mergeCell ref="D8:E8"/>
  </mergeCells>
  <conditionalFormatting sqref="E9">
    <cfRule type="expression" dxfId="1" priority="1" stopIfTrue="1">
      <formula>$L56=3</formula>
    </cfRule>
    <cfRule type="expression" dxfId="0" priority="2" stopIfTrue="1">
      <formula>$L56&lt;&gt;3</formula>
    </cfRule>
  </conditionalFormatting>
  <dataValidations count="2">
    <dataValidation type="decimal" allowBlank="1" showInputMessage="1" showErrorMessage="1" errorTitle="ERROR" error="Energy content for Natural Gas must be between 33-38 MJ/Nm3"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33</formula1>
      <formula2>38</formula2>
    </dataValidation>
    <dataValidation type="decimal" allowBlank="1" showErrorMessage="1" errorTitle="ERROR" error="Cost of CO2 emissions must be in range 30-40 €/t" sqref="C42:D43 IY42:IZ43 SU42:SV43 ACQ42:ACR43 AMM42:AMN43 AWI42:AWJ43 BGE42:BGF43 BQA42:BQB43 BZW42:BZX43 CJS42:CJT43 CTO42:CTP43 DDK42:DDL43 DNG42:DNH43 DXC42:DXD43 EGY42:EGZ43 EQU42:EQV43 FAQ42:FAR43 FKM42:FKN43 FUI42:FUJ43 GEE42:GEF43 GOA42:GOB43 GXW42:GXX43 HHS42:HHT43 HRO42:HRP43 IBK42:IBL43 ILG42:ILH43 IVC42:IVD43 JEY42:JEZ43 JOU42:JOV43 JYQ42:JYR43 KIM42:KIN43 KSI42:KSJ43 LCE42:LCF43 LMA42:LMB43 LVW42:LVX43 MFS42:MFT43 MPO42:MPP43 MZK42:MZL43 NJG42:NJH43 NTC42:NTD43 OCY42:OCZ43 OMU42:OMV43 OWQ42:OWR43 PGM42:PGN43 PQI42:PQJ43 QAE42:QAF43 QKA42:QKB43 QTW42:QTX43 RDS42:RDT43 RNO42:RNP43 RXK42:RXL43 SHG42:SHH43 SRC42:SRD43 TAY42:TAZ43 TKU42:TKV43 TUQ42:TUR43 UEM42:UEN43 UOI42:UOJ43 UYE42:UYF43 VIA42:VIB43 VRW42:VRX43 WBS42:WBT43 WLO42:WLP43 WVK42:WVL43 C65578:D65579 IY65578:IZ65579 SU65578:SV65579 ACQ65578:ACR65579 AMM65578:AMN65579 AWI65578:AWJ65579 BGE65578:BGF65579 BQA65578:BQB65579 BZW65578:BZX65579 CJS65578:CJT65579 CTO65578:CTP65579 DDK65578:DDL65579 DNG65578:DNH65579 DXC65578:DXD65579 EGY65578:EGZ65579 EQU65578:EQV65579 FAQ65578:FAR65579 FKM65578:FKN65579 FUI65578:FUJ65579 GEE65578:GEF65579 GOA65578:GOB65579 GXW65578:GXX65579 HHS65578:HHT65579 HRO65578:HRP65579 IBK65578:IBL65579 ILG65578:ILH65579 IVC65578:IVD65579 JEY65578:JEZ65579 JOU65578:JOV65579 JYQ65578:JYR65579 KIM65578:KIN65579 KSI65578:KSJ65579 LCE65578:LCF65579 LMA65578:LMB65579 LVW65578:LVX65579 MFS65578:MFT65579 MPO65578:MPP65579 MZK65578:MZL65579 NJG65578:NJH65579 NTC65578:NTD65579 OCY65578:OCZ65579 OMU65578:OMV65579 OWQ65578:OWR65579 PGM65578:PGN65579 PQI65578:PQJ65579 QAE65578:QAF65579 QKA65578:QKB65579 QTW65578:QTX65579 RDS65578:RDT65579 RNO65578:RNP65579 RXK65578:RXL65579 SHG65578:SHH65579 SRC65578:SRD65579 TAY65578:TAZ65579 TKU65578:TKV65579 TUQ65578:TUR65579 UEM65578:UEN65579 UOI65578:UOJ65579 UYE65578:UYF65579 VIA65578:VIB65579 VRW65578:VRX65579 WBS65578:WBT65579 WLO65578:WLP65579 WVK65578:WVL65579 C131114:D131115 IY131114:IZ131115 SU131114:SV131115 ACQ131114:ACR131115 AMM131114:AMN131115 AWI131114:AWJ131115 BGE131114:BGF131115 BQA131114:BQB131115 BZW131114:BZX131115 CJS131114:CJT131115 CTO131114:CTP131115 DDK131114:DDL131115 DNG131114:DNH131115 DXC131114:DXD131115 EGY131114:EGZ131115 EQU131114:EQV131115 FAQ131114:FAR131115 FKM131114:FKN131115 FUI131114:FUJ131115 GEE131114:GEF131115 GOA131114:GOB131115 GXW131114:GXX131115 HHS131114:HHT131115 HRO131114:HRP131115 IBK131114:IBL131115 ILG131114:ILH131115 IVC131114:IVD131115 JEY131114:JEZ131115 JOU131114:JOV131115 JYQ131114:JYR131115 KIM131114:KIN131115 KSI131114:KSJ131115 LCE131114:LCF131115 LMA131114:LMB131115 LVW131114:LVX131115 MFS131114:MFT131115 MPO131114:MPP131115 MZK131114:MZL131115 NJG131114:NJH131115 NTC131114:NTD131115 OCY131114:OCZ131115 OMU131114:OMV131115 OWQ131114:OWR131115 PGM131114:PGN131115 PQI131114:PQJ131115 QAE131114:QAF131115 QKA131114:QKB131115 QTW131114:QTX131115 RDS131114:RDT131115 RNO131114:RNP131115 RXK131114:RXL131115 SHG131114:SHH131115 SRC131114:SRD131115 TAY131114:TAZ131115 TKU131114:TKV131115 TUQ131114:TUR131115 UEM131114:UEN131115 UOI131114:UOJ131115 UYE131114:UYF131115 VIA131114:VIB131115 VRW131114:VRX131115 WBS131114:WBT131115 WLO131114:WLP131115 WVK131114:WVL131115 C196650:D196651 IY196650:IZ196651 SU196650:SV196651 ACQ196650:ACR196651 AMM196650:AMN196651 AWI196650:AWJ196651 BGE196650:BGF196651 BQA196650:BQB196651 BZW196650:BZX196651 CJS196650:CJT196651 CTO196650:CTP196651 DDK196650:DDL196651 DNG196650:DNH196651 DXC196650:DXD196651 EGY196650:EGZ196651 EQU196650:EQV196651 FAQ196650:FAR196651 FKM196650:FKN196651 FUI196650:FUJ196651 GEE196650:GEF196651 GOA196650:GOB196651 GXW196650:GXX196651 HHS196650:HHT196651 HRO196650:HRP196651 IBK196650:IBL196651 ILG196650:ILH196651 IVC196650:IVD196651 JEY196650:JEZ196651 JOU196650:JOV196651 JYQ196650:JYR196651 KIM196650:KIN196651 KSI196650:KSJ196651 LCE196650:LCF196651 LMA196650:LMB196651 LVW196650:LVX196651 MFS196650:MFT196651 MPO196650:MPP196651 MZK196650:MZL196651 NJG196650:NJH196651 NTC196650:NTD196651 OCY196650:OCZ196651 OMU196650:OMV196651 OWQ196650:OWR196651 PGM196650:PGN196651 PQI196650:PQJ196651 QAE196650:QAF196651 QKA196650:QKB196651 QTW196650:QTX196651 RDS196650:RDT196651 RNO196650:RNP196651 RXK196650:RXL196651 SHG196650:SHH196651 SRC196650:SRD196651 TAY196650:TAZ196651 TKU196650:TKV196651 TUQ196650:TUR196651 UEM196650:UEN196651 UOI196650:UOJ196651 UYE196650:UYF196651 VIA196650:VIB196651 VRW196650:VRX196651 WBS196650:WBT196651 WLO196650:WLP196651 WVK196650:WVL196651 C262186:D262187 IY262186:IZ262187 SU262186:SV262187 ACQ262186:ACR262187 AMM262186:AMN262187 AWI262186:AWJ262187 BGE262186:BGF262187 BQA262186:BQB262187 BZW262186:BZX262187 CJS262186:CJT262187 CTO262186:CTP262187 DDK262186:DDL262187 DNG262186:DNH262187 DXC262186:DXD262187 EGY262186:EGZ262187 EQU262186:EQV262187 FAQ262186:FAR262187 FKM262186:FKN262187 FUI262186:FUJ262187 GEE262186:GEF262187 GOA262186:GOB262187 GXW262186:GXX262187 HHS262186:HHT262187 HRO262186:HRP262187 IBK262186:IBL262187 ILG262186:ILH262187 IVC262186:IVD262187 JEY262186:JEZ262187 JOU262186:JOV262187 JYQ262186:JYR262187 KIM262186:KIN262187 KSI262186:KSJ262187 LCE262186:LCF262187 LMA262186:LMB262187 LVW262186:LVX262187 MFS262186:MFT262187 MPO262186:MPP262187 MZK262186:MZL262187 NJG262186:NJH262187 NTC262186:NTD262187 OCY262186:OCZ262187 OMU262186:OMV262187 OWQ262186:OWR262187 PGM262186:PGN262187 PQI262186:PQJ262187 QAE262186:QAF262187 QKA262186:QKB262187 QTW262186:QTX262187 RDS262186:RDT262187 RNO262186:RNP262187 RXK262186:RXL262187 SHG262186:SHH262187 SRC262186:SRD262187 TAY262186:TAZ262187 TKU262186:TKV262187 TUQ262186:TUR262187 UEM262186:UEN262187 UOI262186:UOJ262187 UYE262186:UYF262187 VIA262186:VIB262187 VRW262186:VRX262187 WBS262186:WBT262187 WLO262186:WLP262187 WVK262186:WVL262187 C327722:D327723 IY327722:IZ327723 SU327722:SV327723 ACQ327722:ACR327723 AMM327722:AMN327723 AWI327722:AWJ327723 BGE327722:BGF327723 BQA327722:BQB327723 BZW327722:BZX327723 CJS327722:CJT327723 CTO327722:CTP327723 DDK327722:DDL327723 DNG327722:DNH327723 DXC327722:DXD327723 EGY327722:EGZ327723 EQU327722:EQV327723 FAQ327722:FAR327723 FKM327722:FKN327723 FUI327722:FUJ327723 GEE327722:GEF327723 GOA327722:GOB327723 GXW327722:GXX327723 HHS327722:HHT327723 HRO327722:HRP327723 IBK327722:IBL327723 ILG327722:ILH327723 IVC327722:IVD327723 JEY327722:JEZ327723 JOU327722:JOV327723 JYQ327722:JYR327723 KIM327722:KIN327723 KSI327722:KSJ327723 LCE327722:LCF327723 LMA327722:LMB327723 LVW327722:LVX327723 MFS327722:MFT327723 MPO327722:MPP327723 MZK327722:MZL327723 NJG327722:NJH327723 NTC327722:NTD327723 OCY327722:OCZ327723 OMU327722:OMV327723 OWQ327722:OWR327723 PGM327722:PGN327723 PQI327722:PQJ327723 QAE327722:QAF327723 QKA327722:QKB327723 QTW327722:QTX327723 RDS327722:RDT327723 RNO327722:RNP327723 RXK327722:RXL327723 SHG327722:SHH327723 SRC327722:SRD327723 TAY327722:TAZ327723 TKU327722:TKV327723 TUQ327722:TUR327723 UEM327722:UEN327723 UOI327722:UOJ327723 UYE327722:UYF327723 VIA327722:VIB327723 VRW327722:VRX327723 WBS327722:WBT327723 WLO327722:WLP327723 WVK327722:WVL327723 C393258:D393259 IY393258:IZ393259 SU393258:SV393259 ACQ393258:ACR393259 AMM393258:AMN393259 AWI393258:AWJ393259 BGE393258:BGF393259 BQA393258:BQB393259 BZW393258:BZX393259 CJS393258:CJT393259 CTO393258:CTP393259 DDK393258:DDL393259 DNG393258:DNH393259 DXC393258:DXD393259 EGY393258:EGZ393259 EQU393258:EQV393259 FAQ393258:FAR393259 FKM393258:FKN393259 FUI393258:FUJ393259 GEE393258:GEF393259 GOA393258:GOB393259 GXW393258:GXX393259 HHS393258:HHT393259 HRO393258:HRP393259 IBK393258:IBL393259 ILG393258:ILH393259 IVC393258:IVD393259 JEY393258:JEZ393259 JOU393258:JOV393259 JYQ393258:JYR393259 KIM393258:KIN393259 KSI393258:KSJ393259 LCE393258:LCF393259 LMA393258:LMB393259 LVW393258:LVX393259 MFS393258:MFT393259 MPO393258:MPP393259 MZK393258:MZL393259 NJG393258:NJH393259 NTC393258:NTD393259 OCY393258:OCZ393259 OMU393258:OMV393259 OWQ393258:OWR393259 PGM393258:PGN393259 PQI393258:PQJ393259 QAE393258:QAF393259 QKA393258:QKB393259 QTW393258:QTX393259 RDS393258:RDT393259 RNO393258:RNP393259 RXK393258:RXL393259 SHG393258:SHH393259 SRC393258:SRD393259 TAY393258:TAZ393259 TKU393258:TKV393259 TUQ393258:TUR393259 UEM393258:UEN393259 UOI393258:UOJ393259 UYE393258:UYF393259 VIA393258:VIB393259 VRW393258:VRX393259 WBS393258:WBT393259 WLO393258:WLP393259 WVK393258:WVL393259 C458794:D458795 IY458794:IZ458795 SU458794:SV458795 ACQ458794:ACR458795 AMM458794:AMN458795 AWI458794:AWJ458795 BGE458794:BGF458795 BQA458794:BQB458795 BZW458794:BZX458795 CJS458794:CJT458795 CTO458794:CTP458795 DDK458794:DDL458795 DNG458794:DNH458795 DXC458794:DXD458795 EGY458794:EGZ458795 EQU458794:EQV458795 FAQ458794:FAR458795 FKM458794:FKN458795 FUI458794:FUJ458795 GEE458794:GEF458795 GOA458794:GOB458795 GXW458794:GXX458795 HHS458794:HHT458795 HRO458794:HRP458795 IBK458794:IBL458795 ILG458794:ILH458795 IVC458794:IVD458795 JEY458794:JEZ458795 JOU458794:JOV458795 JYQ458794:JYR458795 KIM458794:KIN458795 KSI458794:KSJ458795 LCE458794:LCF458795 LMA458794:LMB458795 LVW458794:LVX458795 MFS458794:MFT458795 MPO458794:MPP458795 MZK458794:MZL458795 NJG458794:NJH458795 NTC458794:NTD458795 OCY458794:OCZ458795 OMU458794:OMV458795 OWQ458794:OWR458795 PGM458794:PGN458795 PQI458794:PQJ458795 QAE458794:QAF458795 QKA458794:QKB458795 QTW458794:QTX458795 RDS458794:RDT458795 RNO458794:RNP458795 RXK458794:RXL458795 SHG458794:SHH458795 SRC458794:SRD458795 TAY458794:TAZ458795 TKU458794:TKV458795 TUQ458794:TUR458795 UEM458794:UEN458795 UOI458794:UOJ458795 UYE458794:UYF458795 VIA458794:VIB458795 VRW458794:VRX458795 WBS458794:WBT458795 WLO458794:WLP458795 WVK458794:WVL458795 C524330:D524331 IY524330:IZ524331 SU524330:SV524331 ACQ524330:ACR524331 AMM524330:AMN524331 AWI524330:AWJ524331 BGE524330:BGF524331 BQA524330:BQB524331 BZW524330:BZX524331 CJS524330:CJT524331 CTO524330:CTP524331 DDK524330:DDL524331 DNG524330:DNH524331 DXC524330:DXD524331 EGY524330:EGZ524331 EQU524330:EQV524331 FAQ524330:FAR524331 FKM524330:FKN524331 FUI524330:FUJ524331 GEE524330:GEF524331 GOA524330:GOB524331 GXW524330:GXX524331 HHS524330:HHT524331 HRO524330:HRP524331 IBK524330:IBL524331 ILG524330:ILH524331 IVC524330:IVD524331 JEY524330:JEZ524331 JOU524330:JOV524331 JYQ524330:JYR524331 KIM524330:KIN524331 KSI524330:KSJ524331 LCE524330:LCF524331 LMA524330:LMB524331 LVW524330:LVX524331 MFS524330:MFT524331 MPO524330:MPP524331 MZK524330:MZL524331 NJG524330:NJH524331 NTC524330:NTD524331 OCY524330:OCZ524331 OMU524330:OMV524331 OWQ524330:OWR524331 PGM524330:PGN524331 PQI524330:PQJ524331 QAE524330:QAF524331 QKA524330:QKB524331 QTW524330:QTX524331 RDS524330:RDT524331 RNO524330:RNP524331 RXK524330:RXL524331 SHG524330:SHH524331 SRC524330:SRD524331 TAY524330:TAZ524331 TKU524330:TKV524331 TUQ524330:TUR524331 UEM524330:UEN524331 UOI524330:UOJ524331 UYE524330:UYF524331 VIA524330:VIB524331 VRW524330:VRX524331 WBS524330:WBT524331 WLO524330:WLP524331 WVK524330:WVL524331 C589866:D589867 IY589866:IZ589867 SU589866:SV589867 ACQ589866:ACR589867 AMM589866:AMN589867 AWI589866:AWJ589867 BGE589866:BGF589867 BQA589866:BQB589867 BZW589866:BZX589867 CJS589866:CJT589867 CTO589866:CTP589867 DDK589866:DDL589867 DNG589866:DNH589867 DXC589866:DXD589867 EGY589866:EGZ589867 EQU589866:EQV589867 FAQ589866:FAR589867 FKM589866:FKN589867 FUI589866:FUJ589867 GEE589866:GEF589867 GOA589866:GOB589867 GXW589866:GXX589867 HHS589866:HHT589867 HRO589866:HRP589867 IBK589866:IBL589867 ILG589866:ILH589867 IVC589866:IVD589867 JEY589866:JEZ589867 JOU589866:JOV589867 JYQ589866:JYR589867 KIM589866:KIN589867 KSI589866:KSJ589867 LCE589866:LCF589867 LMA589866:LMB589867 LVW589866:LVX589867 MFS589866:MFT589867 MPO589866:MPP589867 MZK589866:MZL589867 NJG589866:NJH589867 NTC589866:NTD589867 OCY589866:OCZ589867 OMU589866:OMV589867 OWQ589866:OWR589867 PGM589866:PGN589867 PQI589866:PQJ589867 QAE589866:QAF589867 QKA589866:QKB589867 QTW589866:QTX589867 RDS589866:RDT589867 RNO589866:RNP589867 RXK589866:RXL589867 SHG589866:SHH589867 SRC589866:SRD589867 TAY589866:TAZ589867 TKU589866:TKV589867 TUQ589866:TUR589867 UEM589866:UEN589867 UOI589866:UOJ589867 UYE589866:UYF589867 VIA589866:VIB589867 VRW589866:VRX589867 WBS589866:WBT589867 WLO589866:WLP589867 WVK589866:WVL589867 C655402:D655403 IY655402:IZ655403 SU655402:SV655403 ACQ655402:ACR655403 AMM655402:AMN655403 AWI655402:AWJ655403 BGE655402:BGF655403 BQA655402:BQB655403 BZW655402:BZX655403 CJS655402:CJT655403 CTO655402:CTP655403 DDK655402:DDL655403 DNG655402:DNH655403 DXC655402:DXD655403 EGY655402:EGZ655403 EQU655402:EQV655403 FAQ655402:FAR655403 FKM655402:FKN655403 FUI655402:FUJ655403 GEE655402:GEF655403 GOA655402:GOB655403 GXW655402:GXX655403 HHS655402:HHT655403 HRO655402:HRP655403 IBK655402:IBL655403 ILG655402:ILH655403 IVC655402:IVD655403 JEY655402:JEZ655403 JOU655402:JOV655403 JYQ655402:JYR655403 KIM655402:KIN655403 KSI655402:KSJ655403 LCE655402:LCF655403 LMA655402:LMB655403 LVW655402:LVX655403 MFS655402:MFT655403 MPO655402:MPP655403 MZK655402:MZL655403 NJG655402:NJH655403 NTC655402:NTD655403 OCY655402:OCZ655403 OMU655402:OMV655403 OWQ655402:OWR655403 PGM655402:PGN655403 PQI655402:PQJ655403 QAE655402:QAF655403 QKA655402:QKB655403 QTW655402:QTX655403 RDS655402:RDT655403 RNO655402:RNP655403 RXK655402:RXL655403 SHG655402:SHH655403 SRC655402:SRD655403 TAY655402:TAZ655403 TKU655402:TKV655403 TUQ655402:TUR655403 UEM655402:UEN655403 UOI655402:UOJ655403 UYE655402:UYF655403 VIA655402:VIB655403 VRW655402:VRX655403 WBS655402:WBT655403 WLO655402:WLP655403 WVK655402:WVL655403 C720938:D720939 IY720938:IZ720939 SU720938:SV720939 ACQ720938:ACR720939 AMM720938:AMN720939 AWI720938:AWJ720939 BGE720938:BGF720939 BQA720938:BQB720939 BZW720938:BZX720939 CJS720938:CJT720939 CTO720938:CTP720939 DDK720938:DDL720939 DNG720938:DNH720939 DXC720938:DXD720939 EGY720938:EGZ720939 EQU720938:EQV720939 FAQ720938:FAR720939 FKM720938:FKN720939 FUI720938:FUJ720939 GEE720938:GEF720939 GOA720938:GOB720939 GXW720938:GXX720939 HHS720938:HHT720939 HRO720938:HRP720939 IBK720938:IBL720939 ILG720938:ILH720939 IVC720938:IVD720939 JEY720938:JEZ720939 JOU720938:JOV720939 JYQ720938:JYR720939 KIM720938:KIN720939 KSI720938:KSJ720939 LCE720938:LCF720939 LMA720938:LMB720939 LVW720938:LVX720939 MFS720938:MFT720939 MPO720938:MPP720939 MZK720938:MZL720939 NJG720938:NJH720939 NTC720938:NTD720939 OCY720938:OCZ720939 OMU720938:OMV720939 OWQ720938:OWR720939 PGM720938:PGN720939 PQI720938:PQJ720939 QAE720938:QAF720939 QKA720938:QKB720939 QTW720938:QTX720939 RDS720938:RDT720939 RNO720938:RNP720939 RXK720938:RXL720939 SHG720938:SHH720939 SRC720938:SRD720939 TAY720938:TAZ720939 TKU720938:TKV720939 TUQ720938:TUR720939 UEM720938:UEN720939 UOI720938:UOJ720939 UYE720938:UYF720939 VIA720938:VIB720939 VRW720938:VRX720939 WBS720938:WBT720939 WLO720938:WLP720939 WVK720938:WVL720939 C786474:D786475 IY786474:IZ786475 SU786474:SV786475 ACQ786474:ACR786475 AMM786474:AMN786475 AWI786474:AWJ786475 BGE786474:BGF786475 BQA786474:BQB786475 BZW786474:BZX786475 CJS786474:CJT786475 CTO786474:CTP786475 DDK786474:DDL786475 DNG786474:DNH786475 DXC786474:DXD786475 EGY786474:EGZ786475 EQU786474:EQV786475 FAQ786474:FAR786475 FKM786474:FKN786475 FUI786474:FUJ786475 GEE786474:GEF786475 GOA786474:GOB786475 GXW786474:GXX786475 HHS786474:HHT786475 HRO786474:HRP786475 IBK786474:IBL786475 ILG786474:ILH786475 IVC786474:IVD786475 JEY786474:JEZ786475 JOU786474:JOV786475 JYQ786474:JYR786475 KIM786474:KIN786475 KSI786474:KSJ786475 LCE786474:LCF786475 LMA786474:LMB786475 LVW786474:LVX786475 MFS786474:MFT786475 MPO786474:MPP786475 MZK786474:MZL786475 NJG786474:NJH786475 NTC786474:NTD786475 OCY786474:OCZ786475 OMU786474:OMV786475 OWQ786474:OWR786475 PGM786474:PGN786475 PQI786474:PQJ786475 QAE786474:QAF786475 QKA786474:QKB786475 QTW786474:QTX786475 RDS786474:RDT786475 RNO786474:RNP786475 RXK786474:RXL786475 SHG786474:SHH786475 SRC786474:SRD786475 TAY786474:TAZ786475 TKU786474:TKV786475 TUQ786474:TUR786475 UEM786474:UEN786475 UOI786474:UOJ786475 UYE786474:UYF786475 VIA786474:VIB786475 VRW786474:VRX786475 WBS786474:WBT786475 WLO786474:WLP786475 WVK786474:WVL786475 C852010:D852011 IY852010:IZ852011 SU852010:SV852011 ACQ852010:ACR852011 AMM852010:AMN852011 AWI852010:AWJ852011 BGE852010:BGF852011 BQA852010:BQB852011 BZW852010:BZX852011 CJS852010:CJT852011 CTO852010:CTP852011 DDK852010:DDL852011 DNG852010:DNH852011 DXC852010:DXD852011 EGY852010:EGZ852011 EQU852010:EQV852011 FAQ852010:FAR852011 FKM852010:FKN852011 FUI852010:FUJ852011 GEE852010:GEF852011 GOA852010:GOB852011 GXW852010:GXX852011 HHS852010:HHT852011 HRO852010:HRP852011 IBK852010:IBL852011 ILG852010:ILH852011 IVC852010:IVD852011 JEY852010:JEZ852011 JOU852010:JOV852011 JYQ852010:JYR852011 KIM852010:KIN852011 KSI852010:KSJ852011 LCE852010:LCF852011 LMA852010:LMB852011 LVW852010:LVX852011 MFS852010:MFT852011 MPO852010:MPP852011 MZK852010:MZL852011 NJG852010:NJH852011 NTC852010:NTD852011 OCY852010:OCZ852011 OMU852010:OMV852011 OWQ852010:OWR852011 PGM852010:PGN852011 PQI852010:PQJ852011 QAE852010:QAF852011 QKA852010:QKB852011 QTW852010:QTX852011 RDS852010:RDT852011 RNO852010:RNP852011 RXK852010:RXL852011 SHG852010:SHH852011 SRC852010:SRD852011 TAY852010:TAZ852011 TKU852010:TKV852011 TUQ852010:TUR852011 UEM852010:UEN852011 UOI852010:UOJ852011 UYE852010:UYF852011 VIA852010:VIB852011 VRW852010:VRX852011 WBS852010:WBT852011 WLO852010:WLP852011 WVK852010:WVL852011 C917546:D917547 IY917546:IZ917547 SU917546:SV917547 ACQ917546:ACR917547 AMM917546:AMN917547 AWI917546:AWJ917547 BGE917546:BGF917547 BQA917546:BQB917547 BZW917546:BZX917547 CJS917546:CJT917547 CTO917546:CTP917547 DDK917546:DDL917547 DNG917546:DNH917547 DXC917546:DXD917547 EGY917546:EGZ917547 EQU917546:EQV917547 FAQ917546:FAR917547 FKM917546:FKN917547 FUI917546:FUJ917547 GEE917546:GEF917547 GOA917546:GOB917547 GXW917546:GXX917547 HHS917546:HHT917547 HRO917546:HRP917547 IBK917546:IBL917547 ILG917546:ILH917547 IVC917546:IVD917547 JEY917546:JEZ917547 JOU917546:JOV917547 JYQ917546:JYR917547 KIM917546:KIN917547 KSI917546:KSJ917547 LCE917546:LCF917547 LMA917546:LMB917547 LVW917546:LVX917547 MFS917546:MFT917547 MPO917546:MPP917547 MZK917546:MZL917547 NJG917546:NJH917547 NTC917546:NTD917547 OCY917546:OCZ917547 OMU917546:OMV917547 OWQ917546:OWR917547 PGM917546:PGN917547 PQI917546:PQJ917547 QAE917546:QAF917547 QKA917546:QKB917547 QTW917546:QTX917547 RDS917546:RDT917547 RNO917546:RNP917547 RXK917546:RXL917547 SHG917546:SHH917547 SRC917546:SRD917547 TAY917546:TAZ917547 TKU917546:TKV917547 TUQ917546:TUR917547 UEM917546:UEN917547 UOI917546:UOJ917547 UYE917546:UYF917547 VIA917546:VIB917547 VRW917546:VRX917547 WBS917546:WBT917547 WLO917546:WLP917547 WVK917546:WVL917547 C983082:D983083 IY983082:IZ983083 SU983082:SV983083 ACQ983082:ACR983083 AMM983082:AMN983083 AWI983082:AWJ983083 BGE983082:BGF983083 BQA983082:BQB983083 BZW983082:BZX983083 CJS983082:CJT983083 CTO983082:CTP983083 DDK983082:DDL983083 DNG983082:DNH983083 DXC983082:DXD983083 EGY983082:EGZ983083 EQU983082:EQV983083 FAQ983082:FAR983083 FKM983082:FKN983083 FUI983082:FUJ983083 GEE983082:GEF983083 GOA983082:GOB983083 GXW983082:GXX983083 HHS983082:HHT983083 HRO983082:HRP983083 IBK983082:IBL983083 ILG983082:ILH983083 IVC983082:IVD983083 JEY983082:JEZ983083 JOU983082:JOV983083 JYQ983082:JYR983083 KIM983082:KIN983083 KSI983082:KSJ983083 LCE983082:LCF983083 LMA983082:LMB983083 LVW983082:LVX983083 MFS983082:MFT983083 MPO983082:MPP983083 MZK983082:MZL983083 NJG983082:NJH983083 NTC983082:NTD983083 OCY983082:OCZ983083 OMU983082:OMV983083 OWQ983082:OWR983083 PGM983082:PGN983083 PQI983082:PQJ983083 QAE983082:QAF983083 QKA983082:QKB983083 QTW983082:QTX983083 RDS983082:RDT983083 RNO983082:RNP983083 RXK983082:RXL983083 SHG983082:SHH983083 SRC983082:SRD983083 TAY983082:TAZ983083 TKU983082:TKV983083 TUQ983082:TUR983083 UEM983082:UEN983083 UOI983082:UOJ983083 UYE983082:UYF983083 VIA983082:VIB983083 VRW983082:VRX983083 WBS983082:WBT983083 WLO983082:WLP983083 WVK983082:WVL983083">
      <formula1>30</formula1>
      <formula2>40</formula2>
    </dataValidation>
  </dataValidations>
  <pageMargins left="0.78740157480314965" right="0.78740157480314965" top="0.98425196850393704" bottom="0.98425196850393704" header="0.51181102362204722" footer="0.51181102362204722"/>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sizeWithCells="1">
                  <from>
                    <xdr:col>3</xdr:col>
                    <xdr:colOff>0</xdr:colOff>
                    <xdr:row>31</xdr:row>
                    <xdr:rowOff>0</xdr:rowOff>
                  </from>
                  <to>
                    <xdr:col>4</xdr:col>
                    <xdr:colOff>495300</xdr:colOff>
                    <xdr:row>32</xdr:row>
                    <xdr:rowOff>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sizeWithCells="1">
                  <from>
                    <xdr:col>3</xdr:col>
                    <xdr:colOff>247650</xdr:colOff>
                    <xdr:row>31</xdr:row>
                    <xdr:rowOff>19050</xdr:rowOff>
                  </from>
                  <to>
                    <xdr:col>3</xdr:col>
                    <xdr:colOff>685800</xdr:colOff>
                    <xdr:row>31</xdr:row>
                    <xdr:rowOff>238125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sizeWithCells="1">
                  <from>
                    <xdr:col>3</xdr:col>
                    <xdr:colOff>762000</xdr:colOff>
                    <xdr:row>31</xdr:row>
                    <xdr:rowOff>28575</xdr:rowOff>
                  </from>
                  <to>
                    <xdr:col>4</xdr:col>
                    <xdr:colOff>200025</xdr:colOff>
                    <xdr:row>31</xdr:row>
                    <xdr:rowOff>247650</xdr:rowOff>
                  </to>
                </anchor>
              </controlPr>
            </control>
          </mc:Choice>
        </mc:AlternateContent>
        <mc:AlternateContent xmlns:mc="http://schemas.openxmlformats.org/markup-compatibility/2006">
          <mc:Choice Requires="x14">
            <control shapeId="1028" r:id="rId7" name="Group Box 4">
              <controlPr defaultSize="0" autoFill="0" autoPict="0">
                <anchor moveWithCells="1" sizeWithCells="1">
                  <from>
                    <xdr:col>3</xdr:col>
                    <xdr:colOff>0</xdr:colOff>
                    <xdr:row>32</xdr:row>
                    <xdr:rowOff>0</xdr:rowOff>
                  </from>
                  <to>
                    <xdr:col>4</xdr:col>
                    <xdr:colOff>495300</xdr:colOff>
                    <xdr:row>33</xdr:row>
                    <xdr:rowOff>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sizeWithCells="1">
                  <from>
                    <xdr:col>3</xdr:col>
                    <xdr:colOff>247650</xdr:colOff>
                    <xdr:row>32</xdr:row>
                    <xdr:rowOff>19050</xdr:rowOff>
                  </from>
                  <to>
                    <xdr:col>3</xdr:col>
                    <xdr:colOff>704850</xdr:colOff>
                    <xdr:row>32</xdr:row>
                    <xdr:rowOff>238125</xdr:rowOff>
                  </to>
                </anchor>
              </controlPr>
            </control>
          </mc:Choice>
        </mc:AlternateContent>
        <mc:AlternateContent xmlns:mc="http://schemas.openxmlformats.org/markup-compatibility/2006">
          <mc:Choice Requires="x14">
            <control shapeId="1030" r:id="rId9" name="Option Button 6">
              <controlPr locked="0" defaultSize="0" autoFill="0" autoLine="0" autoPict="0">
                <anchor moveWithCells="1" sizeWithCells="1">
                  <from>
                    <xdr:col>3</xdr:col>
                    <xdr:colOff>762000</xdr:colOff>
                    <xdr:row>32</xdr:row>
                    <xdr:rowOff>28575</xdr:rowOff>
                  </from>
                  <to>
                    <xdr:col>4</xdr:col>
                    <xdr:colOff>247650</xdr:colOff>
                    <xdr:row>32</xdr:row>
                    <xdr:rowOff>247650</xdr:rowOff>
                  </to>
                </anchor>
              </controlPr>
            </control>
          </mc:Choice>
        </mc:AlternateContent>
        <mc:AlternateContent xmlns:mc="http://schemas.openxmlformats.org/markup-compatibility/2006">
          <mc:Choice Requires="x14">
            <control shapeId="1031" r:id="rId10" name="Group Box 7">
              <controlPr defaultSize="0" autoFill="0" autoPict="0">
                <anchor moveWithCells="1" sizeWithCells="1">
                  <from>
                    <xdr:col>3</xdr:col>
                    <xdr:colOff>0</xdr:colOff>
                    <xdr:row>33</xdr:row>
                    <xdr:rowOff>0</xdr:rowOff>
                  </from>
                  <to>
                    <xdr:col>4</xdr:col>
                    <xdr:colOff>495300</xdr:colOff>
                    <xdr:row>34</xdr:row>
                    <xdr:rowOff>0</xdr:rowOff>
                  </to>
                </anchor>
              </controlPr>
            </control>
          </mc:Choice>
        </mc:AlternateContent>
        <mc:AlternateContent xmlns:mc="http://schemas.openxmlformats.org/markup-compatibility/2006">
          <mc:Choice Requires="x14">
            <control shapeId="1032" r:id="rId11" name="Option Button 8">
              <controlPr locked="0" defaultSize="0" autoFill="0" autoLine="0" autoPict="0">
                <anchor moveWithCells="1" sizeWithCells="1">
                  <from>
                    <xdr:col>3</xdr:col>
                    <xdr:colOff>247650</xdr:colOff>
                    <xdr:row>33</xdr:row>
                    <xdr:rowOff>19050</xdr:rowOff>
                  </from>
                  <to>
                    <xdr:col>3</xdr:col>
                    <xdr:colOff>723900</xdr:colOff>
                    <xdr:row>33</xdr:row>
                    <xdr:rowOff>238125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sizeWithCells="1">
                  <from>
                    <xdr:col>3</xdr:col>
                    <xdr:colOff>762000</xdr:colOff>
                    <xdr:row>33</xdr:row>
                    <xdr:rowOff>28575</xdr:rowOff>
                  </from>
                  <to>
                    <xdr:col>4</xdr:col>
                    <xdr:colOff>257175</xdr:colOff>
                    <xdr:row>33</xdr:row>
                    <xdr:rowOff>247650</xdr:rowOff>
                  </to>
                </anchor>
              </controlPr>
            </control>
          </mc:Choice>
        </mc:AlternateContent>
        <mc:AlternateContent xmlns:mc="http://schemas.openxmlformats.org/markup-compatibility/2006">
          <mc:Choice Requires="x14">
            <control shapeId="1034" r:id="rId13" name="Group Box 10">
              <controlPr defaultSize="0" autoFill="0" autoPict="0">
                <anchor moveWithCells="1" siz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sizeWithCells="1">
                  <from>
                    <xdr:col>2</xdr:col>
                    <xdr:colOff>47625</xdr:colOff>
                    <xdr:row>37</xdr:row>
                    <xdr:rowOff>76200</xdr:rowOff>
                  </from>
                  <to>
                    <xdr:col>2</xdr:col>
                    <xdr:colOff>523875</xdr:colOff>
                    <xdr:row>37</xdr:row>
                    <xdr:rowOff>190500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sizeWithCells="1">
                  <from>
                    <xdr:col>2</xdr:col>
                    <xdr:colOff>533400</xdr:colOff>
                    <xdr:row>37</xdr:row>
                    <xdr:rowOff>38100</xdr:rowOff>
                  </from>
                  <to>
                    <xdr:col>2</xdr:col>
                    <xdr:colOff>1057275</xdr:colOff>
                    <xdr:row>37</xdr:row>
                    <xdr:rowOff>257175</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sizeWithCells="1">
                  <from>
                    <xdr:col>2</xdr:col>
                    <xdr:colOff>66675</xdr:colOff>
                    <xdr:row>45</xdr:row>
                    <xdr:rowOff>38100</xdr:rowOff>
                  </from>
                  <to>
                    <xdr:col>3</xdr:col>
                    <xdr:colOff>323850</xdr:colOff>
                    <xdr:row>45</xdr:row>
                    <xdr:rowOff>295275</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sizeWithCells="1">
                  <from>
                    <xdr:col>2</xdr:col>
                    <xdr:colOff>57150</xdr:colOff>
                    <xdr:row>46</xdr:row>
                    <xdr:rowOff>209550</xdr:rowOff>
                  </from>
                  <to>
                    <xdr:col>5</xdr:col>
                    <xdr:colOff>285750</xdr:colOff>
                    <xdr:row>48</xdr:row>
                    <xdr:rowOff>9525</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sizeWithCells="1">
                  <from>
                    <xdr:col>2</xdr:col>
                    <xdr:colOff>57150</xdr:colOff>
                    <xdr:row>48</xdr:row>
                    <xdr:rowOff>9525</xdr:rowOff>
                  </from>
                  <to>
                    <xdr:col>4</xdr:col>
                    <xdr:colOff>114300</xdr:colOff>
                    <xdr:row>49</xdr:row>
                    <xdr:rowOff>85725</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sizeWithCells="1">
                  <from>
                    <xdr:col>2</xdr:col>
                    <xdr:colOff>57150</xdr:colOff>
                    <xdr:row>49</xdr:row>
                    <xdr:rowOff>104775</xdr:rowOff>
                  </from>
                  <to>
                    <xdr:col>4</xdr:col>
                    <xdr:colOff>228600</xdr:colOff>
                    <xdr:row>51</xdr:row>
                    <xdr:rowOff>9525</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sizeWithCells="1">
                  <from>
                    <xdr:col>2</xdr:col>
                    <xdr:colOff>57150</xdr:colOff>
                    <xdr:row>51</xdr:row>
                    <xdr:rowOff>57150</xdr:rowOff>
                  </from>
                  <to>
                    <xdr:col>3</xdr:col>
                    <xdr:colOff>647700</xdr:colOff>
                    <xdr:row>52</xdr:row>
                    <xdr:rowOff>133350</xdr:rowOff>
                  </to>
                </anchor>
              </controlPr>
            </control>
          </mc:Choice>
        </mc:AlternateContent>
        <mc:AlternateContent xmlns:mc="http://schemas.openxmlformats.org/markup-compatibility/2006">
          <mc:Choice Requires="x14">
            <control shapeId="1042" r:id="rId21" name="Group Box 18">
              <controlPr defaultSize="0" autoFill="0" autoPict="0">
                <anchor moveWithCells="1" sizeWithCells="1">
                  <from>
                    <xdr:col>2</xdr:col>
                    <xdr:colOff>0</xdr:colOff>
                    <xdr:row>4</xdr:row>
                    <xdr:rowOff>0</xdr:rowOff>
                  </from>
                  <to>
                    <xdr:col>5</xdr:col>
                    <xdr:colOff>9525</xdr:colOff>
                    <xdr:row>18</xdr:row>
                    <xdr:rowOff>190500</xdr:rowOff>
                  </to>
                </anchor>
              </controlPr>
            </control>
          </mc:Choice>
        </mc:AlternateContent>
        <mc:AlternateContent xmlns:mc="http://schemas.openxmlformats.org/markup-compatibility/2006">
          <mc:Choice Requires="x14">
            <control shapeId="1043" r:id="rId22" name="Option Button 19">
              <controlPr locked="0" defaultSize="0" autoFill="0" autoLine="0" autoPict="0">
                <anchor moveWithCells="1" sizeWithCells="1">
                  <from>
                    <xdr:col>2</xdr:col>
                    <xdr:colOff>104775</xdr:colOff>
                    <xdr:row>4</xdr:row>
                    <xdr:rowOff>66675</xdr:rowOff>
                  </from>
                  <to>
                    <xdr:col>3</xdr:col>
                    <xdr:colOff>19050</xdr:colOff>
                    <xdr:row>5</xdr:row>
                    <xdr:rowOff>19050</xdr:rowOff>
                  </to>
                </anchor>
              </controlPr>
            </control>
          </mc:Choice>
        </mc:AlternateContent>
        <mc:AlternateContent xmlns:mc="http://schemas.openxmlformats.org/markup-compatibility/2006">
          <mc:Choice Requires="x14">
            <control shapeId="1044" r:id="rId23" name="Option Button 20">
              <controlPr locked="0" defaultSize="0" autoFill="0" autoLine="0" autoPict="0">
                <anchor moveWithCells="1" sizeWithCells="1">
                  <from>
                    <xdr:col>2</xdr:col>
                    <xdr:colOff>104775</xdr:colOff>
                    <xdr:row>5</xdr:row>
                    <xdr:rowOff>76200</xdr:rowOff>
                  </from>
                  <to>
                    <xdr:col>3</xdr:col>
                    <xdr:colOff>19050</xdr:colOff>
                    <xdr:row>6</xdr:row>
                    <xdr:rowOff>142875</xdr:rowOff>
                  </to>
                </anchor>
              </controlPr>
            </control>
          </mc:Choice>
        </mc:AlternateContent>
        <mc:AlternateContent xmlns:mc="http://schemas.openxmlformats.org/markup-compatibility/2006">
          <mc:Choice Requires="x14">
            <control shapeId="1045" r:id="rId24" name="Option Button 21">
              <controlPr locked="0" defaultSize="0" autoFill="0" autoLine="0" autoPict="0">
                <anchor moveWithCells="1" sizeWithCells="1">
                  <from>
                    <xdr:col>2</xdr:col>
                    <xdr:colOff>104775</xdr:colOff>
                    <xdr:row>7</xdr:row>
                    <xdr:rowOff>9525</xdr:rowOff>
                  </from>
                  <to>
                    <xdr:col>4</xdr:col>
                    <xdr:colOff>19050</xdr:colOff>
                    <xdr:row>8</xdr:row>
                    <xdr:rowOff>57150</xdr:rowOff>
                  </to>
                </anchor>
              </controlPr>
            </control>
          </mc:Choice>
        </mc:AlternateContent>
        <mc:AlternateContent xmlns:mc="http://schemas.openxmlformats.org/markup-compatibility/2006">
          <mc:Choice Requires="x14">
            <control shapeId="1046" r:id="rId25" name="Option Button 22">
              <controlPr locked="0" defaultSize="0" autoFill="0" autoLine="0" autoPict="0">
                <anchor moveWithCells="1" sizeWithCells="1">
                  <from>
                    <xdr:col>2</xdr:col>
                    <xdr:colOff>104775</xdr:colOff>
                    <xdr:row>8</xdr:row>
                    <xdr:rowOff>142875</xdr:rowOff>
                  </from>
                  <to>
                    <xdr:col>3</xdr:col>
                    <xdr:colOff>19050</xdr:colOff>
                    <xdr:row>10</xdr:row>
                    <xdr:rowOff>0</xdr:rowOff>
                  </to>
                </anchor>
              </controlPr>
            </control>
          </mc:Choice>
        </mc:AlternateContent>
        <mc:AlternateContent xmlns:mc="http://schemas.openxmlformats.org/markup-compatibility/2006">
          <mc:Choice Requires="x14">
            <control shapeId="1047" r:id="rId26" name="Option Button 23">
              <controlPr locked="0" defaultSize="0" autoFill="0" autoLine="0" autoPict="0">
                <anchor moveWithCells="1" sizeWithCells="1">
                  <from>
                    <xdr:col>2</xdr:col>
                    <xdr:colOff>104775</xdr:colOff>
                    <xdr:row>10</xdr:row>
                    <xdr:rowOff>9525</xdr:rowOff>
                  </from>
                  <to>
                    <xdr:col>3</xdr:col>
                    <xdr:colOff>19050</xdr:colOff>
                    <xdr:row>11</xdr:row>
                    <xdr:rowOff>104775</xdr:rowOff>
                  </to>
                </anchor>
              </controlPr>
            </control>
          </mc:Choice>
        </mc:AlternateContent>
        <mc:AlternateContent xmlns:mc="http://schemas.openxmlformats.org/markup-compatibility/2006">
          <mc:Choice Requires="x14">
            <control shapeId="1048" r:id="rId27" name="Option Button 24">
              <controlPr locked="0" defaultSize="0" autoFill="0" autoLine="0" autoPict="0">
                <anchor moveWithCells="1" sizeWithCells="1">
                  <from>
                    <xdr:col>2</xdr:col>
                    <xdr:colOff>104775</xdr:colOff>
                    <xdr:row>11</xdr:row>
                    <xdr:rowOff>142875</xdr:rowOff>
                  </from>
                  <to>
                    <xdr:col>2</xdr:col>
                    <xdr:colOff>1057275</xdr:colOff>
                    <xdr:row>13</xdr:row>
                    <xdr:rowOff>85725</xdr:rowOff>
                  </to>
                </anchor>
              </controlPr>
            </control>
          </mc:Choice>
        </mc:AlternateContent>
        <mc:AlternateContent xmlns:mc="http://schemas.openxmlformats.org/markup-compatibility/2006">
          <mc:Choice Requires="x14">
            <control shapeId="1049" r:id="rId28" name="Option Button 25">
              <controlPr locked="0" defaultSize="0" autoFill="0" autoLine="0" autoPict="0">
                <anchor moveWithCells="1" sizeWithCells="1">
                  <from>
                    <xdr:col>2</xdr:col>
                    <xdr:colOff>104775</xdr:colOff>
                    <xdr:row>13</xdr:row>
                    <xdr:rowOff>133350</xdr:rowOff>
                  </from>
                  <to>
                    <xdr:col>2</xdr:col>
                    <xdr:colOff>1190625</xdr:colOff>
                    <xdr:row>15</xdr:row>
                    <xdr:rowOff>28575</xdr:rowOff>
                  </to>
                </anchor>
              </controlPr>
            </control>
          </mc:Choice>
        </mc:AlternateContent>
        <mc:AlternateContent xmlns:mc="http://schemas.openxmlformats.org/markup-compatibility/2006">
          <mc:Choice Requires="x14">
            <control shapeId="1050" r:id="rId29" name="Option Button 26">
              <controlPr locked="0" defaultSize="0" autoFill="0" autoLine="0" autoPict="0">
                <anchor moveWithCells="1" sizeWithCells="1">
                  <from>
                    <xdr:col>2</xdr:col>
                    <xdr:colOff>104775</xdr:colOff>
                    <xdr:row>15</xdr:row>
                    <xdr:rowOff>76200</xdr:rowOff>
                  </from>
                  <to>
                    <xdr:col>3</xdr:col>
                    <xdr:colOff>0</xdr:colOff>
                    <xdr:row>16</xdr:row>
                    <xdr:rowOff>161925</xdr:rowOff>
                  </to>
                </anchor>
              </controlPr>
            </control>
          </mc:Choice>
        </mc:AlternateContent>
        <mc:AlternateContent xmlns:mc="http://schemas.openxmlformats.org/markup-compatibility/2006">
          <mc:Choice Requires="x14">
            <control shapeId="1051" r:id="rId30" name="Option Button 27">
              <controlPr locked="0" defaultSize="0" autoFill="0" autoLine="0" autoPict="0">
                <anchor moveWithCells="1" sizeWithCells="1">
                  <from>
                    <xdr:col>2</xdr:col>
                    <xdr:colOff>104775</xdr:colOff>
                    <xdr:row>16</xdr:row>
                    <xdr:rowOff>209550</xdr:rowOff>
                  </from>
                  <to>
                    <xdr:col>3</xdr:col>
                    <xdr:colOff>19050</xdr:colOff>
                    <xdr:row>17</xdr:row>
                    <xdr:rowOff>180975</xdr:rowOff>
                  </to>
                </anchor>
              </controlPr>
            </control>
          </mc:Choice>
        </mc:AlternateContent>
        <mc:AlternateContent xmlns:mc="http://schemas.openxmlformats.org/markup-compatibility/2006">
          <mc:Choice Requires="x14">
            <control shapeId="1052" r:id="rId31" name="Group Box 28">
              <controlPr defaultSize="0" autoFill="0" autoPict="0">
                <anchor moveWithCells="1" sizeWithCells="1">
                  <from>
                    <xdr:col>3</xdr:col>
                    <xdr:colOff>0</xdr:colOff>
                    <xdr:row>22</xdr:row>
                    <xdr:rowOff>0</xdr:rowOff>
                  </from>
                  <to>
                    <xdr:col>5</xdr:col>
                    <xdr:colOff>19050</xdr:colOff>
                    <xdr:row>26</xdr:row>
                    <xdr:rowOff>57150</xdr:rowOff>
                  </to>
                </anchor>
              </controlPr>
            </control>
          </mc:Choice>
        </mc:AlternateContent>
        <mc:AlternateContent xmlns:mc="http://schemas.openxmlformats.org/markup-compatibility/2006">
          <mc:Choice Requires="x14">
            <control shapeId="1053" r:id="rId32" name="Option Button 29">
              <controlPr locked="0" defaultSize="0" autoFill="0" autoLine="0" autoPict="0">
                <anchor moveWithCells="1" sizeWithCells="1">
                  <from>
                    <xdr:col>3</xdr:col>
                    <xdr:colOff>342900</xdr:colOff>
                    <xdr:row>22</xdr:row>
                    <xdr:rowOff>47625</xdr:rowOff>
                  </from>
                  <to>
                    <xdr:col>4</xdr:col>
                    <xdr:colOff>104775</xdr:colOff>
                    <xdr:row>23</xdr:row>
                    <xdr:rowOff>47625</xdr:rowOff>
                  </to>
                </anchor>
              </controlPr>
            </control>
          </mc:Choice>
        </mc:AlternateContent>
        <mc:AlternateContent xmlns:mc="http://schemas.openxmlformats.org/markup-compatibility/2006">
          <mc:Choice Requires="x14">
            <control shapeId="1054" r:id="rId33" name="Option Button 30">
              <controlPr locked="0" defaultSize="0" autoFill="0" autoLine="0" autoPict="0">
                <anchor moveWithCells="1" sizeWithCells="1">
                  <from>
                    <xdr:col>3</xdr:col>
                    <xdr:colOff>342900</xdr:colOff>
                    <xdr:row>23</xdr:row>
                    <xdr:rowOff>47625</xdr:rowOff>
                  </from>
                  <to>
                    <xdr:col>4</xdr:col>
                    <xdr:colOff>104775</xdr:colOff>
                    <xdr:row>24</xdr:row>
                    <xdr:rowOff>19050</xdr:rowOff>
                  </to>
                </anchor>
              </controlPr>
            </control>
          </mc:Choice>
        </mc:AlternateContent>
        <mc:AlternateContent xmlns:mc="http://schemas.openxmlformats.org/markup-compatibility/2006">
          <mc:Choice Requires="x14">
            <control shapeId="1055" r:id="rId34" name="Option Button 31">
              <controlPr locked="0" defaultSize="0" autoFill="0" autoLine="0" autoPict="0">
                <anchor moveWithCells="1" sizeWithCells="1">
                  <from>
                    <xdr:col>3</xdr:col>
                    <xdr:colOff>342900</xdr:colOff>
                    <xdr:row>24</xdr:row>
                    <xdr:rowOff>19050</xdr:rowOff>
                  </from>
                  <to>
                    <xdr:col>4</xdr:col>
                    <xdr:colOff>9525</xdr:colOff>
                    <xdr:row>25</xdr:row>
                    <xdr:rowOff>66675</xdr:rowOff>
                  </to>
                </anchor>
              </controlPr>
            </control>
          </mc:Choice>
        </mc:AlternateContent>
        <mc:AlternateContent xmlns:mc="http://schemas.openxmlformats.org/markup-compatibility/2006">
          <mc:Choice Requires="x14">
            <control shapeId="1056" r:id="rId35" name="Option Button 32">
              <controlPr locked="0" defaultSize="0" autoFill="0" autoLine="0" autoPict="0">
                <anchor moveWithCells="1" sizeWithCells="1">
                  <from>
                    <xdr:col>2</xdr:col>
                    <xdr:colOff>114300</xdr:colOff>
                    <xdr:row>17</xdr:row>
                    <xdr:rowOff>209550</xdr:rowOff>
                  </from>
                  <to>
                    <xdr:col>3</xdr:col>
                    <xdr:colOff>28575</xdr:colOff>
                    <xdr:row>18</xdr:row>
                    <xdr:rowOff>66675</xdr:rowOff>
                  </to>
                </anchor>
              </controlPr>
            </control>
          </mc:Choice>
        </mc:AlternateContent>
        <mc:AlternateContent xmlns:mc="http://schemas.openxmlformats.org/markup-compatibility/2006">
          <mc:Choice Requires="x14">
            <control shapeId="1057" r:id="rId36" name="Option Button 33">
              <controlPr locked="0" defaultSize="0" autoFill="0" autoLine="0" autoPict="0">
                <anchor moveWithCells="1" sizeWithCells="1">
                  <from>
                    <xdr:col>3</xdr:col>
                    <xdr:colOff>342900</xdr:colOff>
                    <xdr:row>25</xdr:row>
                    <xdr:rowOff>47625</xdr:rowOff>
                  </from>
                  <to>
                    <xdr:col>4</xdr:col>
                    <xdr:colOff>104775</xdr:colOff>
                    <xdr:row>26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73"/>
  <sheetViews>
    <sheetView showGridLines="0" workbookViewId="0">
      <selection activeCell="H17" sqref="H17"/>
    </sheetView>
  </sheetViews>
  <sheetFormatPr baseColWidth="10" defaultColWidth="9.140625" defaultRowHeight="12.75" x14ac:dyDescent="0.2"/>
  <cols>
    <col min="1" max="1" width="14.42578125" style="52" customWidth="1"/>
    <col min="2" max="2" width="38.85546875" style="52" customWidth="1"/>
    <col min="3" max="3" width="11.85546875" style="52" customWidth="1"/>
    <col min="4" max="4" width="20.28515625" style="52" customWidth="1"/>
    <col min="5" max="5" width="12" style="52" customWidth="1"/>
    <col min="6" max="6" width="18" style="52" customWidth="1"/>
    <col min="7" max="7" width="18.42578125" style="52" customWidth="1"/>
    <col min="8" max="8" width="38.7109375" style="52" customWidth="1"/>
    <col min="9" max="9" width="22.7109375" style="52" customWidth="1"/>
    <col min="10" max="10" width="33.28515625" style="52" customWidth="1"/>
    <col min="11" max="16384" width="9.140625" style="52"/>
  </cols>
  <sheetData>
    <row r="5" spans="1:4" ht="20.25" x14ac:dyDescent="0.3">
      <c r="A5" s="87" t="s">
        <v>87</v>
      </c>
    </row>
    <row r="11" spans="1:4" x14ac:dyDescent="0.2">
      <c r="B11" s="103" t="s">
        <v>86</v>
      </c>
      <c r="C11" s="82">
        <f>'Lifetime Cost Calculator'!C23</f>
        <v>0</v>
      </c>
    </row>
    <row r="12" spans="1:4" x14ac:dyDescent="0.2">
      <c r="B12" s="103" t="s">
        <v>64</v>
      </c>
      <c r="C12" s="77">
        <f>INDEX(D46:D55,'Lifetime Cost Calculator'!L56)</f>
        <v>3.6</v>
      </c>
      <c r="D12" s="86"/>
    </row>
    <row r="13" spans="1:4" x14ac:dyDescent="0.2">
      <c r="B13" s="103" t="s">
        <v>85</v>
      </c>
      <c r="C13" s="85">
        <f>((C11/100)*C12)</f>
        <v>0</v>
      </c>
    </row>
    <row r="14" spans="1:4" x14ac:dyDescent="0.2">
      <c r="B14" s="103" t="s">
        <v>84</v>
      </c>
      <c r="C14" s="85">
        <f>'Lifetime Cost Calculator'!C39</f>
        <v>0</v>
      </c>
    </row>
    <row r="15" spans="1:4" x14ac:dyDescent="0.2">
      <c r="B15" s="103" t="s">
        <v>83</v>
      </c>
      <c r="C15" s="82">
        <f>IF('Lifetime Cost Calculator'!K72=1,'Calculation Sheet'!D46,IF('Lifetime Cost Calculator'!K72=2,'Calculation Sheet'!D47,"INCORRECT"))</f>
        <v>32</v>
      </c>
    </row>
    <row r="16" spans="1:4" x14ac:dyDescent="0.2">
      <c r="B16" s="103" t="s">
        <v>82</v>
      </c>
      <c r="C16" s="84">
        <f>(C14/C15)</f>
        <v>0</v>
      </c>
      <c r="D16" s="60"/>
    </row>
    <row r="17" spans="2:10" x14ac:dyDescent="0.2">
      <c r="B17" s="103" t="s">
        <v>81</v>
      </c>
      <c r="C17" s="82" t="str">
        <f>IF('Lifetime Cost Calculator'!K73=1,'Lifetime Cost Calculator'!D46,IF('Lifetime Cost Calculator'!K73=2,"200000",IF('Lifetime Cost Calculator'!K73=3,"250000",IF('Lifetime Cost Calculator'!K73=4,1000000,IF('Lifetime Cost Calculator'!K73=5,800000,"INCORRECT")))))</f>
        <v>200000</v>
      </c>
      <c r="D17" s="102"/>
      <c r="E17" s="102"/>
      <c r="F17" s="83"/>
    </row>
    <row r="18" spans="2:10" x14ac:dyDescent="0.2">
      <c r="B18" s="104" t="s">
        <v>80</v>
      </c>
      <c r="C18" s="82">
        <f>(C13*C16*C17)</f>
        <v>0</v>
      </c>
      <c r="D18" s="81"/>
      <c r="E18" s="80"/>
    </row>
    <row r="19" spans="2:10" x14ac:dyDescent="0.2">
      <c r="B19" s="103"/>
      <c r="D19" s="80"/>
      <c r="E19" s="80"/>
    </row>
    <row r="20" spans="2:10" x14ac:dyDescent="0.2">
      <c r="B20" s="103"/>
    </row>
    <row r="21" spans="2:10" x14ac:dyDescent="0.2">
      <c r="B21" s="103" t="s">
        <v>79</v>
      </c>
      <c r="C21" s="79">
        <f>IF('Lifetime Cost Calculator'!C42&gt;0,'Lifetime Cost Calculator'!C42,30)</f>
        <v>30</v>
      </c>
    </row>
    <row r="22" spans="2:10" ht="15.75" x14ac:dyDescent="0.3">
      <c r="B22" s="105" t="s">
        <v>78</v>
      </c>
      <c r="C22" s="52">
        <f>'Lifetime Cost Calculator'!C27</f>
        <v>0</v>
      </c>
      <c r="D22" s="76"/>
    </row>
    <row r="23" spans="2:10" ht="15.75" x14ac:dyDescent="0.25">
      <c r="B23" s="104" t="s">
        <v>77</v>
      </c>
      <c r="C23" s="52">
        <f>(C22*(C21/1000000)*C17)</f>
        <v>0</v>
      </c>
      <c r="D23" s="78"/>
      <c r="F23" s="1"/>
      <c r="G23" s="70"/>
      <c r="H23" s="68"/>
      <c r="I23" s="67"/>
      <c r="J23" s="66"/>
    </row>
    <row r="24" spans="2:10" ht="15.75" x14ac:dyDescent="0.25">
      <c r="B24" s="104"/>
      <c r="D24" s="78"/>
      <c r="F24" s="1"/>
      <c r="G24" s="70"/>
      <c r="H24" s="68"/>
      <c r="I24" s="67"/>
      <c r="J24" s="66"/>
    </row>
    <row r="25" spans="2:10" ht="15.75" x14ac:dyDescent="0.25">
      <c r="B25" s="104"/>
      <c r="D25" s="78"/>
      <c r="F25" s="1"/>
      <c r="G25" s="70"/>
      <c r="H25" s="68"/>
      <c r="I25" s="67"/>
      <c r="J25" s="66"/>
    </row>
    <row r="26" spans="2:10" ht="15.75" x14ac:dyDescent="0.3">
      <c r="B26" s="105" t="s">
        <v>76</v>
      </c>
      <c r="C26" s="52" t="str">
        <f>IF('Lifetime Cost Calculator'!K69=1,'Lifetime Cost Calculator'!C32,IF('Lifetime Cost Calculator'!K69=2,'Calculation Sheet'!B63,"INCORRECT"))</f>
        <v>INCORRECT</v>
      </c>
      <c r="D26" s="76"/>
      <c r="F26" s="1"/>
      <c r="G26" s="1"/>
      <c r="H26" s="68"/>
      <c r="I26" s="67"/>
      <c r="J26" s="1"/>
    </row>
    <row r="27" spans="2:10" ht="15.75" x14ac:dyDescent="0.3">
      <c r="B27" s="105" t="s">
        <v>75</v>
      </c>
      <c r="C27" s="60" t="e">
        <f>C26*C17</f>
        <v>#VALUE!</v>
      </c>
      <c r="D27" s="76"/>
      <c r="F27" s="1"/>
      <c r="G27" s="1"/>
      <c r="H27" s="68"/>
      <c r="I27" s="67"/>
      <c r="J27" s="1"/>
    </row>
    <row r="28" spans="2:10" ht="15.75" x14ac:dyDescent="0.3">
      <c r="B28" s="106" t="s">
        <v>74</v>
      </c>
      <c r="C28" s="60" t="e">
        <f>C27*B58</f>
        <v>#VALUE!</v>
      </c>
      <c r="D28" s="76"/>
      <c r="F28" s="1"/>
      <c r="G28" s="1"/>
      <c r="H28" s="68"/>
      <c r="I28" s="67"/>
      <c r="J28" s="1"/>
    </row>
    <row r="29" spans="2:10" x14ac:dyDescent="0.2">
      <c r="B29" s="105" t="s">
        <v>73</v>
      </c>
      <c r="C29" s="52" t="str">
        <f>IF('Lifetime Cost Calculator'!K70=1,'Lifetime Cost Calculator'!C33,IF('Lifetime Cost Calculator'!K70=2,'Calculation Sheet'!B64,"INCORRECT"))</f>
        <v>INCORRECT</v>
      </c>
      <c r="D29" s="76"/>
      <c r="F29" s="1"/>
      <c r="G29" s="1"/>
      <c r="H29" s="68"/>
      <c r="I29" s="67"/>
      <c r="J29" s="1"/>
    </row>
    <row r="30" spans="2:10" x14ac:dyDescent="0.2">
      <c r="B30" s="105" t="s">
        <v>72</v>
      </c>
      <c r="C30" s="60" t="e">
        <f>C29*C17</f>
        <v>#VALUE!</v>
      </c>
      <c r="D30" s="76"/>
      <c r="F30" s="1"/>
      <c r="G30" s="1"/>
      <c r="H30" s="68"/>
      <c r="I30" s="67"/>
      <c r="J30" s="1"/>
    </row>
    <row r="31" spans="2:10" x14ac:dyDescent="0.2">
      <c r="B31" s="106" t="s">
        <v>71</v>
      </c>
      <c r="C31" s="60" t="e">
        <f>C30*B59</f>
        <v>#VALUE!</v>
      </c>
      <c r="D31" s="76"/>
      <c r="F31" s="1"/>
      <c r="G31" s="1"/>
      <c r="H31" s="68"/>
      <c r="I31" s="67"/>
      <c r="J31" s="66"/>
    </row>
    <row r="32" spans="2:10" x14ac:dyDescent="0.2">
      <c r="B32" s="105" t="s">
        <v>70</v>
      </c>
      <c r="C32" s="52" t="str">
        <f>IF('Lifetime Cost Calculator'!K71=1,'Lifetime Cost Calculator'!C34,IF('Lifetime Cost Calculator'!K71=2,'Calculation Sheet'!B65,"INCORRECT"))</f>
        <v>INCORRECT</v>
      </c>
      <c r="D32" s="77"/>
      <c r="F32" s="1"/>
      <c r="G32" s="1"/>
      <c r="H32" s="68"/>
      <c r="I32" s="67"/>
      <c r="J32" s="1"/>
    </row>
    <row r="33" spans="1:11" x14ac:dyDescent="0.2">
      <c r="B33" s="105" t="s">
        <v>69</v>
      </c>
      <c r="C33" s="60" t="e">
        <f>(C32*C17)</f>
        <v>#VALUE!</v>
      </c>
      <c r="D33" s="76"/>
      <c r="F33" s="1"/>
      <c r="G33" s="1"/>
      <c r="H33" s="68"/>
      <c r="I33" s="67"/>
      <c r="J33" s="1"/>
    </row>
    <row r="34" spans="1:11" ht="15.75" x14ac:dyDescent="0.25">
      <c r="B34" s="106" t="s">
        <v>68</v>
      </c>
      <c r="C34" s="52" t="e">
        <f>C33*B60</f>
        <v>#VALUE!</v>
      </c>
      <c r="F34" s="1"/>
      <c r="G34" s="70"/>
      <c r="H34" s="68"/>
      <c r="I34" s="67"/>
      <c r="J34" s="1"/>
    </row>
    <row r="35" spans="1:11" x14ac:dyDescent="0.2">
      <c r="B35" s="104" t="s">
        <v>67</v>
      </c>
      <c r="C35" s="52" t="e">
        <f>SUM(C34+C31+C28)</f>
        <v>#VALUE!</v>
      </c>
      <c r="F35" s="1"/>
      <c r="G35" s="1"/>
      <c r="H35" s="68"/>
      <c r="I35" s="67"/>
      <c r="J35" s="1"/>
    </row>
    <row r="36" spans="1:11" x14ac:dyDescent="0.2">
      <c r="B36" s="103"/>
      <c r="F36" s="1"/>
      <c r="G36" s="1"/>
      <c r="H36" s="68"/>
      <c r="I36" s="67"/>
      <c r="J36" s="1"/>
    </row>
    <row r="37" spans="1:11" x14ac:dyDescent="0.2">
      <c r="B37" s="104" t="s">
        <v>66</v>
      </c>
      <c r="C37" s="52" t="e">
        <f>SUM(C18+C23+C35)</f>
        <v>#VALUE!</v>
      </c>
      <c r="F37" s="1"/>
      <c r="G37" s="1"/>
      <c r="H37" s="68"/>
      <c r="I37" s="67"/>
      <c r="J37" s="1"/>
    </row>
    <row r="38" spans="1:11" x14ac:dyDescent="0.2">
      <c r="B38" s="107"/>
      <c r="J38" s="66"/>
    </row>
    <row r="39" spans="1:11" x14ac:dyDescent="0.2">
      <c r="J39" s="1"/>
    </row>
    <row r="40" spans="1:11" x14ac:dyDescent="0.2">
      <c r="J40" s="1"/>
    </row>
    <row r="41" spans="1:11" x14ac:dyDescent="0.2">
      <c r="J41" s="1"/>
    </row>
    <row r="42" spans="1:11" x14ac:dyDescent="0.2">
      <c r="J42" s="1"/>
    </row>
    <row r="43" spans="1:11" x14ac:dyDescent="0.2">
      <c r="J43" s="1"/>
    </row>
    <row r="44" spans="1:11" x14ac:dyDescent="0.2">
      <c r="J44" s="1"/>
    </row>
    <row r="45" spans="1:11" ht="43.5" customHeight="1" x14ac:dyDescent="0.2">
      <c r="A45" s="58"/>
      <c r="B45" s="58" t="s">
        <v>65</v>
      </c>
      <c r="C45" s="75"/>
      <c r="D45" s="73" t="s">
        <v>64</v>
      </c>
      <c r="E45" s="74" t="s">
        <v>63</v>
      </c>
      <c r="F45" s="73" t="s">
        <v>62</v>
      </c>
      <c r="G45" s="72"/>
      <c r="K45" s="1"/>
    </row>
    <row r="46" spans="1:11" x14ac:dyDescent="0.2">
      <c r="A46" s="55"/>
      <c r="B46" s="55" t="s">
        <v>61</v>
      </c>
      <c r="C46" s="64"/>
      <c r="D46" s="57">
        <v>36</v>
      </c>
      <c r="E46" s="55" t="s">
        <v>34</v>
      </c>
      <c r="F46" s="55" t="s">
        <v>54</v>
      </c>
      <c r="G46" s="71"/>
      <c r="K46" s="1"/>
    </row>
    <row r="47" spans="1:11" ht="15.75" x14ac:dyDescent="0.25">
      <c r="A47" s="55"/>
      <c r="B47" s="55" t="s">
        <v>60</v>
      </c>
      <c r="C47" s="64"/>
      <c r="D47" s="57">
        <v>32</v>
      </c>
      <c r="E47" s="55" t="s">
        <v>34</v>
      </c>
      <c r="F47" s="55" t="s">
        <v>54</v>
      </c>
      <c r="G47" s="71"/>
      <c r="H47" s="70"/>
      <c r="I47" s="68"/>
      <c r="J47" s="67"/>
      <c r="K47" s="1"/>
    </row>
    <row r="48" spans="1:11" ht="14.25" x14ac:dyDescent="0.2">
      <c r="A48" s="55"/>
      <c r="B48" s="55" t="s">
        <v>59</v>
      </c>
      <c r="C48" s="64"/>
      <c r="D48" s="69">
        <f>'Lifetime Cost Calculator'!E9</f>
        <v>0</v>
      </c>
      <c r="E48" s="55" t="s">
        <v>52</v>
      </c>
      <c r="F48" s="57" t="s">
        <v>51</v>
      </c>
      <c r="G48" s="1"/>
      <c r="H48" s="1"/>
      <c r="I48" s="68"/>
      <c r="J48" s="67"/>
      <c r="K48" s="1"/>
    </row>
    <row r="49" spans="1:11" x14ac:dyDescent="0.2">
      <c r="A49" s="55"/>
      <c r="B49" s="55" t="s">
        <v>58</v>
      </c>
      <c r="C49" s="64"/>
      <c r="D49" s="57">
        <v>24</v>
      </c>
      <c r="E49" s="55" t="s">
        <v>34</v>
      </c>
      <c r="F49" s="55" t="s">
        <v>54</v>
      </c>
      <c r="G49" s="1"/>
      <c r="H49" s="1"/>
      <c r="I49" s="68"/>
      <c r="J49" s="67"/>
      <c r="K49" s="1"/>
    </row>
    <row r="50" spans="1:11" x14ac:dyDescent="0.2">
      <c r="A50" s="55"/>
      <c r="B50" s="55" t="s">
        <v>57</v>
      </c>
      <c r="C50" s="64"/>
      <c r="D50" s="57">
        <v>21</v>
      </c>
      <c r="E50" s="55" t="s">
        <v>34</v>
      </c>
      <c r="F50" s="55" t="s">
        <v>54</v>
      </c>
      <c r="G50" s="1"/>
      <c r="H50" s="1"/>
      <c r="I50" s="68"/>
      <c r="J50" s="67"/>
      <c r="K50" s="1"/>
    </row>
    <row r="51" spans="1:11" x14ac:dyDescent="0.2">
      <c r="A51" s="55"/>
      <c r="B51" s="55" t="s">
        <v>56</v>
      </c>
      <c r="C51" s="64"/>
      <c r="D51" s="57">
        <v>33</v>
      </c>
      <c r="E51" s="55" t="s">
        <v>34</v>
      </c>
      <c r="F51" s="55" t="s">
        <v>54</v>
      </c>
      <c r="G51" s="1"/>
      <c r="H51" s="1"/>
      <c r="I51" s="68"/>
      <c r="J51" s="67"/>
      <c r="K51" s="66"/>
    </row>
    <row r="52" spans="1:11" x14ac:dyDescent="0.2">
      <c r="A52" s="55"/>
      <c r="B52" s="55" t="s">
        <v>55</v>
      </c>
      <c r="C52" s="64"/>
      <c r="D52" s="57">
        <v>32</v>
      </c>
      <c r="E52" s="55" t="s">
        <v>34</v>
      </c>
      <c r="F52" s="55" t="s">
        <v>54</v>
      </c>
      <c r="G52" s="1"/>
      <c r="H52" s="1"/>
      <c r="I52" s="68"/>
      <c r="J52" s="67"/>
      <c r="K52" s="66"/>
    </row>
    <row r="53" spans="1:11" ht="14.25" x14ac:dyDescent="0.2">
      <c r="A53" s="55"/>
      <c r="B53" s="55" t="s">
        <v>53</v>
      </c>
      <c r="C53" s="64"/>
      <c r="D53" s="57">
        <v>11</v>
      </c>
      <c r="E53" s="55" t="s">
        <v>52</v>
      </c>
      <c r="F53" s="57" t="s">
        <v>51</v>
      </c>
      <c r="G53" s="1"/>
      <c r="H53" s="1"/>
      <c r="I53" s="1"/>
      <c r="J53" s="1"/>
      <c r="K53" s="66"/>
    </row>
    <row r="54" spans="1:11" x14ac:dyDescent="0.2">
      <c r="A54" s="55"/>
      <c r="B54" s="55" t="s">
        <v>50</v>
      </c>
      <c r="C54" s="55"/>
      <c r="D54" s="65" t="str">
        <f>IF('Lifetime Cost Calculator'!K68=1,"8,46",IF('Lifetime Cost Calculator'!K68=3,"120","INCORRECT"))</f>
        <v>INCORRECT</v>
      </c>
      <c r="E54" s="55" t="s">
        <v>49</v>
      </c>
      <c r="F54" s="57" t="s">
        <v>48</v>
      </c>
      <c r="G54" s="1"/>
      <c r="H54" s="1"/>
      <c r="I54" s="1"/>
      <c r="J54" s="1"/>
    </row>
    <row r="55" spans="1:11" x14ac:dyDescent="0.2">
      <c r="A55" s="55"/>
      <c r="B55" s="55" t="s">
        <v>47</v>
      </c>
      <c r="C55" s="55"/>
      <c r="D55" s="64">
        <v>3.6</v>
      </c>
      <c r="E55" s="55" t="s">
        <v>46</v>
      </c>
      <c r="F55" s="55" t="s">
        <v>45</v>
      </c>
    </row>
    <row r="56" spans="1:11" x14ac:dyDescent="0.2">
      <c r="A56" s="4"/>
      <c r="B56" s="4"/>
      <c r="C56" s="4"/>
      <c r="D56" s="63"/>
      <c r="E56" s="61"/>
    </row>
    <row r="57" spans="1:11" s="60" customFormat="1" x14ac:dyDescent="0.2">
      <c r="A57" s="58" t="s">
        <v>44</v>
      </c>
      <c r="B57" s="62" t="s">
        <v>43</v>
      </c>
      <c r="C57" s="61"/>
    </row>
    <row r="58" spans="1:11" x14ac:dyDescent="0.2">
      <c r="A58" s="55" t="s">
        <v>42</v>
      </c>
      <c r="B58" s="55">
        <v>4.4000000000000003E-3</v>
      </c>
    </row>
    <row r="59" spans="1:11" x14ac:dyDescent="0.2">
      <c r="A59" s="55" t="s">
        <v>41</v>
      </c>
      <c r="B59" s="55">
        <v>8.6999999999999994E-2</v>
      </c>
    </row>
    <row r="60" spans="1:11" x14ac:dyDescent="0.2">
      <c r="A60" s="55" t="s">
        <v>40</v>
      </c>
      <c r="B60" s="55">
        <v>1E-3</v>
      </c>
    </row>
    <row r="62" spans="1:11" x14ac:dyDescent="0.2">
      <c r="A62" s="4"/>
      <c r="B62" s="4"/>
      <c r="C62" s="4"/>
    </row>
    <row r="63" spans="1:11" x14ac:dyDescent="0.2">
      <c r="A63" s="25" t="s">
        <v>39</v>
      </c>
      <c r="B63" s="4">
        <f>('Lifetime Cost Calculator'!C32/3.6)*'Calculation Sheet'!C13</f>
        <v>0</v>
      </c>
      <c r="C63" s="4"/>
    </row>
    <row r="64" spans="1:11" x14ac:dyDescent="0.2">
      <c r="A64" s="25" t="s">
        <v>38</v>
      </c>
      <c r="B64" s="59">
        <f>('Lifetime Cost Calculator'!C33/3.6)*'Calculation Sheet'!C13</f>
        <v>0</v>
      </c>
      <c r="C64" s="4"/>
    </row>
    <row r="65" spans="1:4" x14ac:dyDescent="0.2">
      <c r="A65" s="25" t="s">
        <v>37</v>
      </c>
      <c r="B65" s="4">
        <f>('Lifetime Cost Calculator'!C34/3.6)*'Calculation Sheet'!C13</f>
        <v>0</v>
      </c>
      <c r="C65" s="4"/>
    </row>
    <row r="66" spans="1:4" x14ac:dyDescent="0.2">
      <c r="A66" s="4"/>
      <c r="B66" s="4"/>
      <c r="C66" s="4"/>
    </row>
    <row r="67" spans="1:4" x14ac:dyDescent="0.2">
      <c r="A67" s="58"/>
      <c r="B67" s="58" t="s">
        <v>36</v>
      </c>
      <c r="C67" s="58"/>
    </row>
    <row r="68" spans="1:4" x14ac:dyDescent="0.2">
      <c r="A68" s="55" t="s">
        <v>35</v>
      </c>
      <c r="B68" s="57">
        <v>8.4600000000000009</v>
      </c>
      <c r="C68" s="55" t="s">
        <v>34</v>
      </c>
    </row>
    <row r="69" spans="1:4" x14ac:dyDescent="0.2">
      <c r="A69" s="55"/>
      <c r="B69" s="56">
        <v>33.33</v>
      </c>
      <c r="C69" s="55" t="s">
        <v>33</v>
      </c>
    </row>
    <row r="70" spans="1:4" x14ac:dyDescent="0.2">
      <c r="A70" s="53"/>
      <c r="B70" s="53"/>
      <c r="C70" s="53"/>
      <c r="D70" s="53"/>
    </row>
    <row r="71" spans="1:4" x14ac:dyDescent="0.2">
      <c r="A71" s="54" t="s">
        <v>6</v>
      </c>
      <c r="B71" s="53"/>
      <c r="C71" s="53"/>
      <c r="D71" s="53"/>
    </row>
    <row r="72" spans="1:4" ht="88.5" customHeight="1" x14ac:dyDescent="0.2">
      <c r="A72" s="53"/>
      <c r="B72" s="53"/>
      <c r="C72" s="53"/>
      <c r="D72" s="53"/>
    </row>
    <row r="73" spans="1:4" x14ac:dyDescent="0.2">
      <c r="A73" s="53"/>
      <c r="B73" s="53"/>
      <c r="C73" s="53"/>
      <c r="D73" s="53"/>
    </row>
  </sheetData>
  <mergeCells count="1">
    <mergeCell ref="D17:E17"/>
  </mergeCells>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Lifetime Cost Calculator</vt:lpstr>
      <vt:lpstr>Calculation Sheet</vt:lpstr>
      <vt:lpstr>'Lifetime Cost Calculator'!Druckbereich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Charlotte</dc:creator>
  <cp:lastModifiedBy>Schmidt, Vanessa</cp:lastModifiedBy>
  <dcterms:created xsi:type="dcterms:W3CDTF">2019-03-28T12:15:30Z</dcterms:created>
  <dcterms:modified xsi:type="dcterms:W3CDTF">2019-04-24T07:04:21Z</dcterms:modified>
</cp:coreProperties>
</file>