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S\Projekte\KG_ÖBU\17005200_UBA_Profilierung_umweltfreundliche_Beschaffung\8_Know-how\LCC\"/>
    </mc:Choice>
  </mc:AlternateContent>
  <bookViews>
    <workbookView xWindow="0" yWindow="0" windowWidth="15675" windowHeight="8205"/>
  </bookViews>
  <sheets>
    <sheet name="Lebenszykluskosten" sheetId="2" r:id="rId1"/>
    <sheet name="Diagramm" sheetId="3" r:id="rId2"/>
    <sheet name="Hilfsrechnungen" sheetId="4" r:id="rId3"/>
    <sheet name="Hilfsrechnungen2" sheetId="5" r:id="rId4"/>
  </sheets>
  <definedNames>
    <definedName name="_xlnm.Print_Area" localSheetId="0">Lebenszykluskosten!$A$1:$S$42</definedName>
    <definedName name="Gerät1">Hilfsrechnungen2!$D$12:$R$19</definedName>
    <definedName name="Gerät2">Hilfsrechnungen2!$D$21:$R$28</definedName>
    <definedName name="Gerät3">Hilfsrechnungen2!$D$30:$R$37</definedName>
    <definedName name="Gerät4">Hilfsrechnungen2!$D$39:$R$46</definedName>
    <definedName name="Gerät5">Hilfsrechnungen2!$D$48:$R$55</definedName>
    <definedName name="Gerät6">Hilfsrechnungen2!$D$57:$R$64</definedName>
    <definedName name="Gerät7">Hilfsrechnungen2!$D$66:$R$73</definedName>
    <definedName name="Gerät8">Hilfsrechnungen2!$D$75:$R$82</definedName>
    <definedName name="Gerät9">Hilfsrechnungen2!$D$84:$R$91</definedName>
    <definedName name="Strom">Hilfsrechnungen!$D$13:$R$52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E13" i="5" s="1"/>
  <c r="D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D17" i="5"/>
  <c r="D22" i="5"/>
  <c r="E22" i="5"/>
  <c r="D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D26" i="5"/>
  <c r="D27" i="5" s="1"/>
  <c r="D28" i="5" s="1"/>
  <c r="D31" i="5"/>
  <c r="D32" i="5" s="1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D40" i="5"/>
  <c r="D41" i="5" s="1"/>
  <c r="E41" i="5" s="1"/>
  <c r="E40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D44" i="5"/>
  <c r="D49" i="5"/>
  <c r="E49" i="5" s="1"/>
  <c r="D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D53" i="5"/>
  <c r="D58" i="5"/>
  <c r="D59" i="5" s="1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D67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D76" i="5"/>
  <c r="D77" i="5" s="1"/>
  <c r="E76" i="5"/>
  <c r="E77" i="5" s="1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D80" i="5"/>
  <c r="D81" i="5" s="1"/>
  <c r="D82" i="5" s="1"/>
  <c r="E80" i="5"/>
  <c r="E81" i="5" s="1"/>
  <c r="D85" i="5"/>
  <c r="D86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D14" i="4"/>
  <c r="E14" i="4"/>
  <c r="F14" i="4"/>
  <c r="G14" i="4"/>
  <c r="D15" i="4"/>
  <c r="D16" i="4"/>
  <c r="D31" i="4" s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D18" i="4"/>
  <c r="E18" i="4"/>
  <c r="E19" i="4"/>
  <c r="D22" i="4"/>
  <c r="E22" i="4"/>
  <c r="E23" i="4" s="1"/>
  <c r="G22" i="4"/>
  <c r="G23" i="4" s="1"/>
  <c r="D26" i="4"/>
  <c r="D27" i="4" s="1"/>
  <c r="D28" i="4" s="1"/>
  <c r="F26" i="4"/>
  <c r="F27" i="4" s="1"/>
  <c r="D30" i="4"/>
  <c r="E30" i="4"/>
  <c r="E31" i="4" s="1"/>
  <c r="F30" i="4"/>
  <c r="F31" i="4" s="1"/>
  <c r="D32" i="4"/>
  <c r="E32" i="4" s="1"/>
  <c r="D34" i="4"/>
  <c r="D35" i="4" s="1"/>
  <c r="D36" i="4" s="1"/>
  <c r="E36" i="4" s="1"/>
  <c r="E34" i="4"/>
  <c r="E35" i="4"/>
  <c r="D38" i="4"/>
  <c r="E38" i="4"/>
  <c r="E39" i="4" s="1"/>
  <c r="G38" i="4"/>
  <c r="G39" i="4" s="1"/>
  <c r="D42" i="4"/>
  <c r="D43" i="4" s="1"/>
  <c r="D44" i="4" s="1"/>
  <c r="F42" i="4"/>
  <c r="F43" i="4" s="1"/>
  <c r="D46" i="4"/>
  <c r="E46" i="4"/>
  <c r="F46" i="4"/>
  <c r="F47" i="4" s="1"/>
  <c r="D47" i="4"/>
  <c r="D48" i="4" s="1"/>
  <c r="E47" i="4"/>
  <c r="E48" i="4" s="1"/>
  <c r="F48" i="4" s="1"/>
  <c r="D50" i="4"/>
  <c r="E50" i="4"/>
  <c r="E51" i="4" s="1"/>
  <c r="F50" i="4"/>
  <c r="F51" i="4" s="1"/>
  <c r="D51" i="4"/>
  <c r="D52" i="4" s="1"/>
  <c r="E52" i="4" s="1"/>
  <c r="F52" i="4" s="1"/>
  <c r="B10" i="2"/>
  <c r="D10" i="2"/>
  <c r="F10" i="2"/>
  <c r="H10" i="2"/>
  <c r="J10" i="2"/>
  <c r="L10" i="2"/>
  <c r="N10" i="2"/>
  <c r="P10" i="2"/>
  <c r="R10" i="2"/>
  <c r="D12" i="2"/>
  <c r="F12" i="2"/>
  <c r="H12" i="2"/>
  <c r="H14" i="2" s="1"/>
  <c r="J12" i="2"/>
  <c r="L12" i="2"/>
  <c r="N12" i="2"/>
  <c r="P12" i="2"/>
  <c r="P14" i="2" s="1"/>
  <c r="R12" i="2"/>
  <c r="D13" i="2"/>
  <c r="F13" i="2"/>
  <c r="H13" i="2"/>
  <c r="J13" i="2"/>
  <c r="L13" i="2"/>
  <c r="N13" i="2"/>
  <c r="P13" i="2"/>
  <c r="R13" i="2"/>
  <c r="B14" i="2"/>
  <c r="D14" i="2"/>
  <c r="F14" i="2"/>
  <c r="J14" i="2"/>
  <c r="L14" i="2"/>
  <c r="N14" i="2"/>
  <c r="R14" i="2"/>
  <c r="D16" i="2"/>
  <c r="F16" i="2"/>
  <c r="H16" i="2"/>
  <c r="J16" i="2"/>
  <c r="L16" i="2"/>
  <c r="N16" i="2"/>
  <c r="D18" i="2"/>
  <c r="N18" i="2" s="1"/>
  <c r="F18" i="2"/>
  <c r="H18" i="2"/>
  <c r="J18" i="2"/>
  <c r="L18" i="2"/>
  <c r="P18" i="2"/>
  <c r="R18" i="2"/>
  <c r="B19" i="2"/>
  <c r="D19" i="2"/>
  <c r="F19" i="2"/>
  <c r="H19" i="2"/>
  <c r="J19" i="2"/>
  <c r="L19" i="2"/>
  <c r="N19" i="2"/>
  <c r="P19" i="2"/>
  <c r="R19" i="2"/>
  <c r="D24" i="2"/>
  <c r="F24" i="2"/>
  <c r="H24" i="2" s="1"/>
  <c r="J24" i="2" s="1"/>
  <c r="L24" i="2" s="1"/>
  <c r="N24" i="2" s="1"/>
  <c r="P24" i="2" s="1"/>
  <c r="R24" i="2" s="1"/>
  <c r="D27" i="2"/>
  <c r="F27" i="2"/>
  <c r="H27" i="2"/>
  <c r="J27" i="2"/>
  <c r="L27" i="2"/>
  <c r="N27" i="2"/>
  <c r="P27" i="2"/>
  <c r="R27" i="2"/>
  <c r="E17" i="5" l="1"/>
  <c r="E18" i="5" s="1"/>
  <c r="F13" i="5"/>
  <c r="E53" i="5"/>
  <c r="E54" i="5" s="1"/>
  <c r="F49" i="5"/>
  <c r="F76" i="5"/>
  <c r="F80" i="5" s="1"/>
  <c r="F81" i="5" s="1"/>
  <c r="E31" i="5"/>
  <c r="F77" i="5"/>
  <c r="E58" i="5"/>
  <c r="F58" i="5" s="1"/>
  <c r="F62" i="5" s="1"/>
  <c r="F63" i="5" s="1"/>
  <c r="D35" i="5"/>
  <c r="D36" i="5" s="1"/>
  <c r="D37" i="5" s="1"/>
  <c r="E23" i="5"/>
  <c r="D45" i="5"/>
  <c r="D46" i="5" s="1"/>
  <c r="G58" i="5"/>
  <c r="E82" i="5"/>
  <c r="G76" i="5"/>
  <c r="E67" i="5"/>
  <c r="D71" i="5"/>
  <c r="D72" i="5" s="1"/>
  <c r="D73" i="5" s="1"/>
  <c r="E59" i="5"/>
  <c r="F59" i="5" s="1"/>
  <c r="G59" i="5" s="1"/>
  <c r="D68" i="5"/>
  <c r="E68" i="5" s="1"/>
  <c r="E62" i="5"/>
  <c r="E63" i="5" s="1"/>
  <c r="D54" i="5"/>
  <c r="D55" i="5" s="1"/>
  <c r="E55" i="5" s="1"/>
  <c r="F40" i="5"/>
  <c r="E44" i="5"/>
  <c r="E45" i="5" s="1"/>
  <c r="E46" i="5" s="1"/>
  <c r="D18" i="5"/>
  <c r="D19" i="5" s="1"/>
  <c r="E19" i="5" s="1"/>
  <c r="E85" i="5"/>
  <c r="E86" i="5" s="1"/>
  <c r="D89" i="5"/>
  <c r="D90" i="5" s="1"/>
  <c r="D91" i="5" s="1"/>
  <c r="D62" i="5"/>
  <c r="D63" i="5" s="1"/>
  <c r="D64" i="5" s="1"/>
  <c r="F22" i="5"/>
  <c r="F23" i="5" s="1"/>
  <c r="E26" i="5"/>
  <c r="E27" i="5" s="1"/>
  <c r="E28" i="5" s="1"/>
  <c r="E50" i="5"/>
  <c r="F50" i="5" s="1"/>
  <c r="E32" i="5"/>
  <c r="E14" i="5"/>
  <c r="F14" i="5" s="1"/>
  <c r="E28" i="4"/>
  <c r="F28" i="4" s="1"/>
  <c r="H14" i="4"/>
  <c r="G18" i="4"/>
  <c r="G19" i="4" s="1"/>
  <c r="G34" i="4"/>
  <c r="G35" i="4" s="1"/>
  <c r="G26" i="4"/>
  <c r="G27" i="4" s="1"/>
  <c r="G42" i="4"/>
  <c r="G43" i="4" s="1"/>
  <c r="F32" i="4"/>
  <c r="G50" i="4"/>
  <c r="G51" i="4" s="1"/>
  <c r="G52" i="4" s="1"/>
  <c r="G46" i="4"/>
  <c r="G47" i="4" s="1"/>
  <c r="G48" i="4" s="1"/>
  <c r="D39" i="4"/>
  <c r="D40" i="4" s="1"/>
  <c r="E40" i="4" s="1"/>
  <c r="G30" i="4"/>
  <c r="G31" i="4" s="1"/>
  <c r="D23" i="4"/>
  <c r="D24" i="4" s="1"/>
  <c r="E24" i="4" s="1"/>
  <c r="F24" i="4" s="1"/>
  <c r="G24" i="4" s="1"/>
  <c r="D19" i="4"/>
  <c r="D20" i="4" s="1"/>
  <c r="E20" i="4" s="1"/>
  <c r="F20" i="4" s="1"/>
  <c r="G20" i="4" s="1"/>
  <c r="F22" i="4"/>
  <c r="F23" i="4" s="1"/>
  <c r="F38" i="4"/>
  <c r="F39" i="4" s="1"/>
  <c r="E26" i="4"/>
  <c r="E27" i="4" s="1"/>
  <c r="E42" i="4"/>
  <c r="E43" i="4" s="1"/>
  <c r="E44" i="4" s="1"/>
  <c r="F44" i="4" s="1"/>
  <c r="G44" i="4" s="1"/>
  <c r="F34" i="4"/>
  <c r="F35" i="4" s="1"/>
  <c r="F36" i="4" s="1"/>
  <c r="F18" i="4"/>
  <c r="F19" i="4" s="1"/>
  <c r="E15" i="4"/>
  <c r="F15" i="4" s="1"/>
  <c r="G15" i="4" s="1"/>
  <c r="H15" i="4" s="1"/>
  <c r="F19" i="5" l="1"/>
  <c r="F53" i="5"/>
  <c r="F54" i="5" s="1"/>
  <c r="G49" i="5"/>
  <c r="E35" i="5"/>
  <c r="E36" i="5" s="1"/>
  <c r="F31" i="5"/>
  <c r="F32" i="5" s="1"/>
  <c r="F17" i="5"/>
  <c r="F18" i="5" s="1"/>
  <c r="G13" i="5"/>
  <c r="F55" i="5"/>
  <c r="E37" i="5"/>
  <c r="E64" i="5"/>
  <c r="F64" i="5" s="1"/>
  <c r="H59" i="5"/>
  <c r="G80" i="5"/>
  <c r="G81" i="5" s="1"/>
  <c r="H76" i="5"/>
  <c r="H58" i="5"/>
  <c r="G62" i="5"/>
  <c r="G63" i="5" s="1"/>
  <c r="G40" i="5"/>
  <c r="F41" i="5"/>
  <c r="F44" i="5"/>
  <c r="F45" i="5" s="1"/>
  <c r="F46" i="5" s="1"/>
  <c r="F82" i="5"/>
  <c r="G82" i="5" s="1"/>
  <c r="F26" i="5"/>
  <c r="F27" i="5" s="1"/>
  <c r="F28" i="5" s="1"/>
  <c r="G22" i="5"/>
  <c r="F85" i="5"/>
  <c r="E89" i="5"/>
  <c r="E90" i="5" s="1"/>
  <c r="E91" i="5" s="1"/>
  <c r="E71" i="5"/>
  <c r="E72" i="5" s="1"/>
  <c r="E73" i="5" s="1"/>
  <c r="F67" i="5"/>
  <c r="G77" i="5"/>
  <c r="H77" i="5" s="1"/>
  <c r="H20" i="4"/>
  <c r="G28" i="4"/>
  <c r="I15" i="4"/>
  <c r="G32" i="4"/>
  <c r="H32" i="4" s="1"/>
  <c r="G36" i="4"/>
  <c r="F40" i="4"/>
  <c r="G40" i="4" s="1"/>
  <c r="H30" i="4"/>
  <c r="H31" i="4" s="1"/>
  <c r="H46" i="4"/>
  <c r="H47" i="4" s="1"/>
  <c r="H48" i="4" s="1"/>
  <c r="I14" i="4"/>
  <c r="H50" i="4"/>
  <c r="H51" i="4" s="1"/>
  <c r="H52" i="4" s="1"/>
  <c r="H18" i="4"/>
  <c r="H19" i="4" s="1"/>
  <c r="H26" i="4"/>
  <c r="H27" i="4" s="1"/>
  <c r="H34" i="4"/>
  <c r="H35" i="4" s="1"/>
  <c r="H42" i="4"/>
  <c r="H43" i="4" s="1"/>
  <c r="H44" i="4" s="1"/>
  <c r="H22" i="4"/>
  <c r="H23" i="4" s="1"/>
  <c r="H24" i="4" s="1"/>
  <c r="H38" i="4"/>
  <c r="H39" i="4" s="1"/>
  <c r="G32" i="5" l="1"/>
  <c r="F35" i="5"/>
  <c r="F36" i="5" s="1"/>
  <c r="G31" i="5"/>
  <c r="G41" i="5"/>
  <c r="H13" i="5"/>
  <c r="G17" i="5"/>
  <c r="G18" i="5" s="1"/>
  <c r="G19" i="5" s="1"/>
  <c r="G53" i="5"/>
  <c r="G54" i="5" s="1"/>
  <c r="G55" i="5" s="1"/>
  <c r="H49" i="5"/>
  <c r="G14" i="5"/>
  <c r="H14" i="5" s="1"/>
  <c r="F37" i="5"/>
  <c r="G50" i="5"/>
  <c r="H50" i="5" s="1"/>
  <c r="G67" i="5"/>
  <c r="F71" i="5"/>
  <c r="F72" i="5" s="1"/>
  <c r="F73" i="5" s="1"/>
  <c r="G85" i="5"/>
  <c r="F89" i="5"/>
  <c r="F90" i="5" s="1"/>
  <c r="F91" i="5" s="1"/>
  <c r="F86" i="5"/>
  <c r="G28" i="5"/>
  <c r="G26" i="5"/>
  <c r="G27" i="5" s="1"/>
  <c r="H22" i="5"/>
  <c r="H41" i="5"/>
  <c r="I58" i="5"/>
  <c r="H62" i="5"/>
  <c r="H63" i="5" s="1"/>
  <c r="F68" i="5"/>
  <c r="G44" i="5"/>
  <c r="G45" i="5" s="1"/>
  <c r="G46" i="5" s="1"/>
  <c r="H40" i="5"/>
  <c r="I76" i="5"/>
  <c r="H80" i="5"/>
  <c r="H81" i="5" s="1"/>
  <c r="H82" i="5" s="1"/>
  <c r="G64" i="5"/>
  <c r="H64" i="5" s="1"/>
  <c r="G23" i="5"/>
  <c r="I44" i="4"/>
  <c r="I20" i="4"/>
  <c r="H40" i="4"/>
  <c r="I40" i="4" s="1"/>
  <c r="J15" i="4"/>
  <c r="I26" i="4"/>
  <c r="I27" i="4" s="1"/>
  <c r="I42" i="4"/>
  <c r="I43" i="4" s="1"/>
  <c r="I22" i="4"/>
  <c r="I23" i="4" s="1"/>
  <c r="I24" i="4" s="1"/>
  <c r="I30" i="4"/>
  <c r="I31" i="4" s="1"/>
  <c r="I32" i="4" s="1"/>
  <c r="I38" i="4"/>
  <c r="I39" i="4" s="1"/>
  <c r="I46" i="4"/>
  <c r="I47" i="4" s="1"/>
  <c r="I48" i="4" s="1"/>
  <c r="J14" i="4"/>
  <c r="I50" i="4"/>
  <c r="I51" i="4" s="1"/>
  <c r="I52" i="4" s="1"/>
  <c r="I18" i="4"/>
  <c r="I19" i="4" s="1"/>
  <c r="I34" i="4"/>
  <c r="I35" i="4" s="1"/>
  <c r="H36" i="4"/>
  <c r="I36" i="4" s="1"/>
  <c r="H28" i="4"/>
  <c r="I28" i="4" s="1"/>
  <c r="H17" i="5" l="1"/>
  <c r="H18" i="5" s="1"/>
  <c r="H19" i="5" s="1"/>
  <c r="I13" i="5"/>
  <c r="H31" i="5"/>
  <c r="G35" i="5"/>
  <c r="G36" i="5" s="1"/>
  <c r="G37" i="5" s="1"/>
  <c r="H53" i="5"/>
  <c r="H54" i="5" s="1"/>
  <c r="H55" i="5" s="1"/>
  <c r="I49" i="5"/>
  <c r="I22" i="5"/>
  <c r="H26" i="5"/>
  <c r="H27" i="5" s="1"/>
  <c r="H28" i="5"/>
  <c r="H85" i="5"/>
  <c r="G89" i="5"/>
  <c r="G90" i="5" s="1"/>
  <c r="G91" i="5" s="1"/>
  <c r="H23" i="5"/>
  <c r="I62" i="5"/>
  <c r="I63" i="5" s="1"/>
  <c r="I64" i="5" s="1"/>
  <c r="J58" i="5"/>
  <c r="I59" i="5"/>
  <c r="J76" i="5"/>
  <c r="I80" i="5"/>
  <c r="I81" i="5" s="1"/>
  <c r="I82" i="5" s="1"/>
  <c r="I77" i="5"/>
  <c r="G86" i="5"/>
  <c r="H67" i="5"/>
  <c r="G71" i="5"/>
  <c r="G72" i="5" s="1"/>
  <c r="G73" i="5" s="1"/>
  <c r="I40" i="5"/>
  <c r="I41" i="5" s="1"/>
  <c r="H44" i="5"/>
  <c r="H45" i="5" s="1"/>
  <c r="H46" i="5" s="1"/>
  <c r="G68" i="5"/>
  <c r="H68" i="5" s="1"/>
  <c r="J48" i="4"/>
  <c r="J36" i="4"/>
  <c r="J22" i="4"/>
  <c r="J23" i="4" s="1"/>
  <c r="J24" i="4" s="1"/>
  <c r="J38" i="4"/>
  <c r="J39" i="4" s="1"/>
  <c r="J30" i="4"/>
  <c r="J31" i="4" s="1"/>
  <c r="J32" i="4" s="1"/>
  <c r="J46" i="4"/>
  <c r="J47" i="4" s="1"/>
  <c r="K14" i="4"/>
  <c r="J26" i="4"/>
  <c r="J27" i="4" s="1"/>
  <c r="J28" i="4" s="1"/>
  <c r="J42" i="4"/>
  <c r="J43" i="4" s="1"/>
  <c r="J50" i="4"/>
  <c r="J51" i="4" s="1"/>
  <c r="J52" i="4" s="1"/>
  <c r="J18" i="4"/>
  <c r="J19" i="4" s="1"/>
  <c r="J34" i="4"/>
  <c r="J35" i="4" s="1"/>
  <c r="J40" i="4"/>
  <c r="J44" i="4"/>
  <c r="J20" i="4"/>
  <c r="H35" i="5" l="1"/>
  <c r="H36" i="5" s="1"/>
  <c r="H37" i="5" s="1"/>
  <c r="H32" i="5"/>
  <c r="I31" i="5"/>
  <c r="J59" i="5"/>
  <c r="I23" i="5"/>
  <c r="I50" i="5"/>
  <c r="I53" i="5"/>
  <c r="I54" i="5" s="1"/>
  <c r="I55" i="5" s="1"/>
  <c r="J49" i="5"/>
  <c r="J13" i="5"/>
  <c r="I14" i="5"/>
  <c r="I17" i="5"/>
  <c r="I18" i="5" s="1"/>
  <c r="I19" i="5" s="1"/>
  <c r="H86" i="5"/>
  <c r="K76" i="5"/>
  <c r="J80" i="5"/>
  <c r="J81" i="5" s="1"/>
  <c r="J82" i="5" s="1"/>
  <c r="I67" i="5"/>
  <c r="I68" i="5" s="1"/>
  <c r="H71" i="5"/>
  <c r="H72" i="5" s="1"/>
  <c r="H73" i="5" s="1"/>
  <c r="J40" i="5"/>
  <c r="I44" i="5"/>
  <c r="I45" i="5" s="1"/>
  <c r="I46" i="5" s="1"/>
  <c r="K58" i="5"/>
  <c r="J62" i="5"/>
  <c r="J63" i="5" s="1"/>
  <c r="J64" i="5" s="1"/>
  <c r="J22" i="5"/>
  <c r="I26" i="5"/>
  <c r="I27" i="5" s="1"/>
  <c r="I28" i="5" s="1"/>
  <c r="J77" i="5"/>
  <c r="I85" i="5"/>
  <c r="H89" i="5"/>
  <c r="H90" i="5" s="1"/>
  <c r="H91" i="5" s="1"/>
  <c r="K24" i="4"/>
  <c r="K32" i="4"/>
  <c r="L14" i="4"/>
  <c r="K18" i="4"/>
  <c r="K19" i="4" s="1"/>
  <c r="K20" i="4" s="1"/>
  <c r="K34" i="4"/>
  <c r="K35" i="4" s="1"/>
  <c r="K36" i="4" s="1"/>
  <c r="K22" i="4"/>
  <c r="K23" i="4" s="1"/>
  <c r="K38" i="4"/>
  <c r="K39" i="4" s="1"/>
  <c r="K30" i="4"/>
  <c r="K31" i="4" s="1"/>
  <c r="K46" i="4"/>
  <c r="K47" i="4" s="1"/>
  <c r="K26" i="4"/>
  <c r="K27" i="4" s="1"/>
  <c r="K28" i="4" s="1"/>
  <c r="K42" i="4"/>
  <c r="K43" i="4" s="1"/>
  <c r="K44" i="4" s="1"/>
  <c r="K50" i="4"/>
  <c r="K51" i="4" s="1"/>
  <c r="K52" i="4" s="1"/>
  <c r="K48" i="4"/>
  <c r="K40" i="4"/>
  <c r="K15" i="4"/>
  <c r="L15" i="4" s="1"/>
  <c r="K49" i="5" l="1"/>
  <c r="J53" i="5"/>
  <c r="J54" i="5" s="1"/>
  <c r="J55" i="5" s="1"/>
  <c r="J31" i="5"/>
  <c r="I35" i="5"/>
  <c r="I36" i="5" s="1"/>
  <c r="I37" i="5" s="1"/>
  <c r="J14" i="5"/>
  <c r="K14" i="5" s="1"/>
  <c r="J50" i="5"/>
  <c r="I32" i="5"/>
  <c r="J32" i="5" s="1"/>
  <c r="K13" i="5"/>
  <c r="J17" i="5"/>
  <c r="J18" i="5" s="1"/>
  <c r="J19" i="5" s="1"/>
  <c r="L58" i="5"/>
  <c r="K62" i="5"/>
  <c r="K63" i="5" s="1"/>
  <c r="K64" i="5" s="1"/>
  <c r="K82" i="5"/>
  <c r="J85" i="5"/>
  <c r="I89" i="5"/>
  <c r="I90" i="5" s="1"/>
  <c r="I91" i="5" s="1"/>
  <c r="I86" i="5"/>
  <c r="J67" i="5"/>
  <c r="J68" i="5" s="1"/>
  <c r="I71" i="5"/>
  <c r="I72" i="5" s="1"/>
  <c r="I73" i="5" s="1"/>
  <c r="K22" i="5"/>
  <c r="J26" i="5"/>
  <c r="J27" i="5" s="1"/>
  <c r="J28" i="5" s="1"/>
  <c r="J23" i="5"/>
  <c r="K23" i="5" s="1"/>
  <c r="L76" i="5"/>
  <c r="K80" i="5"/>
  <c r="K81" i="5" s="1"/>
  <c r="K77" i="5"/>
  <c r="K40" i="5"/>
  <c r="J44" i="5"/>
  <c r="J45" i="5" s="1"/>
  <c r="J46" i="5" s="1"/>
  <c r="K59" i="5"/>
  <c r="L59" i="5" s="1"/>
  <c r="J41" i="5"/>
  <c r="K41" i="5" s="1"/>
  <c r="L44" i="4"/>
  <c r="L32" i="4"/>
  <c r="L30" i="4"/>
  <c r="L31" i="4" s="1"/>
  <c r="L18" i="4"/>
  <c r="L19" i="4" s="1"/>
  <c r="L20" i="4" s="1"/>
  <c r="L26" i="4"/>
  <c r="L27" i="4" s="1"/>
  <c r="L28" i="4" s="1"/>
  <c r="L34" i="4"/>
  <c r="L35" i="4" s="1"/>
  <c r="L36" i="4" s="1"/>
  <c r="L42" i="4"/>
  <c r="L43" i="4" s="1"/>
  <c r="L50" i="4"/>
  <c r="L51" i="4" s="1"/>
  <c r="L52" i="4" s="1"/>
  <c r="M14" i="4"/>
  <c r="L22" i="4"/>
  <c r="L23" i="4" s="1"/>
  <c r="L38" i="4"/>
  <c r="L39" i="4" s="1"/>
  <c r="L40" i="4" s="1"/>
  <c r="L46" i="4"/>
  <c r="L47" i="4" s="1"/>
  <c r="L48" i="4" s="1"/>
  <c r="L24" i="4"/>
  <c r="L77" i="5" l="1"/>
  <c r="K31" i="5"/>
  <c r="J35" i="5"/>
  <c r="J36" i="5" s="1"/>
  <c r="J37" i="5" s="1"/>
  <c r="K50" i="5"/>
  <c r="L50" i="5" s="1"/>
  <c r="L49" i="5"/>
  <c r="K53" i="5"/>
  <c r="K54" i="5" s="1"/>
  <c r="K55" i="5" s="1"/>
  <c r="L13" i="5"/>
  <c r="K17" i="5"/>
  <c r="K18" i="5" s="1"/>
  <c r="K19" i="5" s="1"/>
  <c r="L40" i="5"/>
  <c r="K44" i="5"/>
  <c r="K45" i="5" s="1"/>
  <c r="K46" i="5" s="1"/>
  <c r="K26" i="5"/>
  <c r="K27" i="5" s="1"/>
  <c r="K28" i="5" s="1"/>
  <c r="L22" i="5"/>
  <c r="K85" i="5"/>
  <c r="J89" i="5"/>
  <c r="J90" i="5" s="1"/>
  <c r="J91" i="5" s="1"/>
  <c r="J86" i="5"/>
  <c r="K86" i="5" s="1"/>
  <c r="L80" i="5"/>
  <c r="L81" i="5" s="1"/>
  <c r="L82" i="5" s="1"/>
  <c r="M76" i="5"/>
  <c r="K67" i="5"/>
  <c r="J71" i="5"/>
  <c r="J72" i="5" s="1"/>
  <c r="J73" i="5" s="1"/>
  <c r="M58" i="5"/>
  <c r="L62" i="5"/>
  <c r="L63" i="5" s="1"/>
  <c r="L64" i="5" s="1"/>
  <c r="M40" i="4"/>
  <c r="M26" i="4"/>
  <c r="M27" i="4" s="1"/>
  <c r="M28" i="4" s="1"/>
  <c r="M42" i="4"/>
  <c r="M43" i="4" s="1"/>
  <c r="N14" i="4"/>
  <c r="M46" i="4"/>
  <c r="M47" i="4" s="1"/>
  <c r="M48" i="4" s="1"/>
  <c r="M18" i="4"/>
  <c r="M19" i="4" s="1"/>
  <c r="M20" i="4" s="1"/>
  <c r="M34" i="4"/>
  <c r="M35" i="4" s="1"/>
  <c r="M36" i="4" s="1"/>
  <c r="M50" i="4"/>
  <c r="M51" i="4" s="1"/>
  <c r="M52" i="4" s="1"/>
  <c r="M22" i="4"/>
  <c r="M23" i="4" s="1"/>
  <c r="M24" i="4" s="1"/>
  <c r="M30" i="4"/>
  <c r="M31" i="4" s="1"/>
  <c r="M32" i="4" s="1"/>
  <c r="M38" i="4"/>
  <c r="M39" i="4" s="1"/>
  <c r="M44" i="4"/>
  <c r="M15" i="4"/>
  <c r="N15" i="4" s="1"/>
  <c r="L31" i="5" l="1"/>
  <c r="K35" i="5"/>
  <c r="K36" i="5" s="1"/>
  <c r="K37" i="5" s="1"/>
  <c r="K32" i="5"/>
  <c r="L32" i="5" s="1"/>
  <c r="L53" i="5"/>
  <c r="L54" i="5" s="1"/>
  <c r="L55" i="5" s="1"/>
  <c r="M49" i="5"/>
  <c r="M13" i="5"/>
  <c r="L17" i="5"/>
  <c r="L18" i="5" s="1"/>
  <c r="L19" i="5" s="1"/>
  <c r="L14" i="5"/>
  <c r="M50" i="5"/>
  <c r="N76" i="5"/>
  <c r="M80" i="5"/>
  <c r="M81" i="5" s="1"/>
  <c r="M82" i="5" s="1"/>
  <c r="N58" i="5"/>
  <c r="M62" i="5"/>
  <c r="M63" i="5" s="1"/>
  <c r="M64" i="5" s="1"/>
  <c r="M59" i="5"/>
  <c r="M77" i="5"/>
  <c r="L26" i="5"/>
  <c r="L27" i="5" s="1"/>
  <c r="L28" i="5" s="1"/>
  <c r="M22" i="5"/>
  <c r="L44" i="5"/>
  <c r="L45" i="5" s="1"/>
  <c r="L46" i="5" s="1"/>
  <c r="M40" i="5"/>
  <c r="L85" i="5"/>
  <c r="K89" i="5"/>
  <c r="K90" i="5" s="1"/>
  <c r="K91" i="5" s="1"/>
  <c r="L41" i="5"/>
  <c r="L67" i="5"/>
  <c r="K71" i="5"/>
  <c r="K72" i="5" s="1"/>
  <c r="K73" i="5" s="1"/>
  <c r="K68" i="5"/>
  <c r="L23" i="5"/>
  <c r="N32" i="4"/>
  <c r="N20" i="4"/>
  <c r="N48" i="4"/>
  <c r="O15" i="4"/>
  <c r="N22" i="4"/>
  <c r="N23" i="4" s="1"/>
  <c r="N24" i="4" s="1"/>
  <c r="N38" i="4"/>
  <c r="N39" i="4" s="1"/>
  <c r="N40" i="4" s="1"/>
  <c r="N30" i="4"/>
  <c r="N31" i="4" s="1"/>
  <c r="O14" i="4"/>
  <c r="N26" i="4"/>
  <c r="N27" i="4" s="1"/>
  <c r="N28" i="4" s="1"/>
  <c r="N42" i="4"/>
  <c r="N43" i="4" s="1"/>
  <c r="N44" i="4" s="1"/>
  <c r="N46" i="4"/>
  <c r="N47" i="4" s="1"/>
  <c r="N18" i="4"/>
  <c r="N19" i="4" s="1"/>
  <c r="N34" i="4"/>
  <c r="N35" i="4" s="1"/>
  <c r="N36" i="4" s="1"/>
  <c r="N50" i="4"/>
  <c r="N51" i="4" s="1"/>
  <c r="N52" i="4" s="1"/>
  <c r="N13" i="5" l="1"/>
  <c r="M17" i="5"/>
  <c r="M18" i="5" s="1"/>
  <c r="M19" i="5" s="1"/>
  <c r="M23" i="5"/>
  <c r="M14" i="5"/>
  <c r="N14" i="5" s="1"/>
  <c r="M32" i="5"/>
  <c r="F25" i="2" s="1"/>
  <c r="M53" i="5"/>
  <c r="M54" i="5" s="1"/>
  <c r="M55" i="5" s="1"/>
  <c r="N49" i="5"/>
  <c r="M31" i="5"/>
  <c r="L35" i="5"/>
  <c r="L36" i="5" s="1"/>
  <c r="L37" i="5" s="1"/>
  <c r="D25" i="2"/>
  <c r="M85" i="5"/>
  <c r="L89" i="5"/>
  <c r="L90" i="5" s="1"/>
  <c r="L91" i="5" s="1"/>
  <c r="O58" i="5"/>
  <c r="N62" i="5"/>
  <c r="N63" i="5" s="1"/>
  <c r="N64" i="5" s="1"/>
  <c r="O76" i="5"/>
  <c r="N80" i="5"/>
  <c r="N81" i="5" s="1"/>
  <c r="N82" i="5" s="1"/>
  <c r="M67" i="5"/>
  <c r="L71" i="5"/>
  <c r="L72" i="5" s="1"/>
  <c r="L73" i="5" s="1"/>
  <c r="N40" i="5"/>
  <c r="M44" i="5"/>
  <c r="M45" i="5" s="1"/>
  <c r="N77" i="5"/>
  <c r="O77" i="5" s="1"/>
  <c r="M46" i="5"/>
  <c r="M41" i="5"/>
  <c r="N41" i="5" s="1"/>
  <c r="N59" i="5"/>
  <c r="L86" i="5"/>
  <c r="M86" i="5" s="1"/>
  <c r="L68" i="5"/>
  <c r="N22" i="5"/>
  <c r="M26" i="5"/>
  <c r="M27" i="5" s="1"/>
  <c r="M28" i="5" s="1"/>
  <c r="O36" i="4"/>
  <c r="P14" i="4"/>
  <c r="O18" i="4"/>
  <c r="O19" i="4" s="1"/>
  <c r="O20" i="4" s="1"/>
  <c r="O34" i="4"/>
  <c r="O35" i="4" s="1"/>
  <c r="O22" i="4"/>
  <c r="O23" i="4" s="1"/>
  <c r="O24" i="4" s="1"/>
  <c r="O38" i="4"/>
  <c r="O39" i="4" s="1"/>
  <c r="O40" i="4" s="1"/>
  <c r="O30" i="4"/>
  <c r="O31" i="4" s="1"/>
  <c r="O32" i="4" s="1"/>
  <c r="O50" i="4"/>
  <c r="O51" i="4" s="1"/>
  <c r="O52" i="4" s="1"/>
  <c r="O26" i="4"/>
  <c r="O27" i="4" s="1"/>
  <c r="O28" i="4" s="1"/>
  <c r="O42" i="4"/>
  <c r="O43" i="4" s="1"/>
  <c r="O44" i="4" s="1"/>
  <c r="O46" i="4"/>
  <c r="O47" i="4" s="1"/>
  <c r="O48" i="4" s="1"/>
  <c r="P25" i="2"/>
  <c r="N53" i="5" l="1"/>
  <c r="N54" i="5" s="1"/>
  <c r="N55" i="5" s="1"/>
  <c r="O49" i="5"/>
  <c r="N50" i="5"/>
  <c r="N32" i="5"/>
  <c r="H25" i="2"/>
  <c r="M35" i="5"/>
  <c r="M36" i="5" s="1"/>
  <c r="M37" i="5" s="1"/>
  <c r="N31" i="5"/>
  <c r="O13" i="5"/>
  <c r="N17" i="5"/>
  <c r="N18" i="5" s="1"/>
  <c r="N19" i="5" s="1"/>
  <c r="R25" i="2"/>
  <c r="P76" i="5"/>
  <c r="O80" i="5"/>
  <c r="O81" i="5" s="1"/>
  <c r="O22" i="5"/>
  <c r="N26" i="5"/>
  <c r="N27" i="5" s="1"/>
  <c r="N28" i="5" s="1"/>
  <c r="N67" i="5"/>
  <c r="M71" i="5"/>
  <c r="M72" i="5" s="1"/>
  <c r="M73" i="5" s="1"/>
  <c r="N85" i="5"/>
  <c r="M89" i="5"/>
  <c r="M90" i="5" s="1"/>
  <c r="M91" i="5" s="1"/>
  <c r="M68" i="5"/>
  <c r="N68" i="5" s="1"/>
  <c r="O40" i="5"/>
  <c r="N44" i="5"/>
  <c r="N45" i="5" s="1"/>
  <c r="N46" i="5" s="1"/>
  <c r="O82" i="5"/>
  <c r="O62" i="5"/>
  <c r="O63" i="5" s="1"/>
  <c r="O64" i="5" s="1"/>
  <c r="P58" i="5"/>
  <c r="O59" i="5"/>
  <c r="N23" i="5"/>
  <c r="P32" i="4"/>
  <c r="P20" i="4"/>
  <c r="P40" i="4"/>
  <c r="P30" i="4"/>
  <c r="P31" i="4" s="1"/>
  <c r="P50" i="4"/>
  <c r="P51" i="4" s="1"/>
  <c r="P52" i="4" s="1"/>
  <c r="P22" i="4"/>
  <c r="P23" i="4" s="1"/>
  <c r="P24" i="4" s="1"/>
  <c r="P38" i="4"/>
  <c r="P39" i="4" s="1"/>
  <c r="Q14" i="4"/>
  <c r="P18" i="4"/>
  <c r="P19" i="4" s="1"/>
  <c r="P26" i="4"/>
  <c r="P27" i="4" s="1"/>
  <c r="P28" i="4" s="1"/>
  <c r="P34" i="4"/>
  <c r="P35" i="4" s="1"/>
  <c r="P36" i="4" s="1"/>
  <c r="P42" i="4"/>
  <c r="P43" i="4" s="1"/>
  <c r="P44" i="4" s="1"/>
  <c r="P46" i="4"/>
  <c r="P47" i="4" s="1"/>
  <c r="P48" i="4" s="1"/>
  <c r="P15" i="4"/>
  <c r="Q15" i="4" s="1"/>
  <c r="N20" i="2"/>
  <c r="J20" i="2"/>
  <c r="R20" i="2"/>
  <c r="D20" i="2"/>
  <c r="L20" i="2"/>
  <c r="F20" i="2"/>
  <c r="P20" i="2"/>
  <c r="H20" i="2"/>
  <c r="B20" i="2"/>
  <c r="B25" i="2"/>
  <c r="L25" i="2"/>
  <c r="J25" i="2"/>
  <c r="N25" i="2"/>
  <c r="D29" i="2"/>
  <c r="D31" i="2" s="1"/>
  <c r="F29" i="2"/>
  <c r="F31" i="2" s="1"/>
  <c r="J29" i="2"/>
  <c r="J31" i="2" s="1"/>
  <c r="L29" i="2"/>
  <c r="L31" i="2" s="1"/>
  <c r="B29" i="2"/>
  <c r="B31" i="2" s="1"/>
  <c r="P29" i="2"/>
  <c r="P31" i="2" s="1"/>
  <c r="H29" i="2"/>
  <c r="H31" i="2" s="1"/>
  <c r="N37" i="5" l="1"/>
  <c r="O50" i="5"/>
  <c r="P50" i="5" s="1"/>
  <c r="P49" i="5"/>
  <c r="O53" i="5"/>
  <c r="O54" i="5" s="1"/>
  <c r="O55" i="5" s="1"/>
  <c r="P13" i="5"/>
  <c r="O17" i="5"/>
  <c r="O18" i="5" s="1"/>
  <c r="O19" i="5" s="1"/>
  <c r="O31" i="5"/>
  <c r="N35" i="5"/>
  <c r="N36" i="5" s="1"/>
  <c r="O14" i="5"/>
  <c r="P14" i="5" s="1"/>
  <c r="N29" i="2"/>
  <c r="N31" i="2" s="1"/>
  <c r="O85" i="5"/>
  <c r="N89" i="5"/>
  <c r="N90" i="5" s="1"/>
  <c r="N91" i="5" s="1"/>
  <c r="Q76" i="5"/>
  <c r="P80" i="5"/>
  <c r="P81" i="5" s="1"/>
  <c r="Q58" i="5"/>
  <c r="P62" i="5"/>
  <c r="P63" i="5" s="1"/>
  <c r="P64" i="5" s="1"/>
  <c r="P40" i="5"/>
  <c r="O44" i="5"/>
  <c r="O45" i="5" s="1"/>
  <c r="O46" i="5" s="1"/>
  <c r="P22" i="5"/>
  <c r="O26" i="5"/>
  <c r="O27" i="5" s="1"/>
  <c r="O28" i="5" s="1"/>
  <c r="P77" i="5"/>
  <c r="N86" i="5"/>
  <c r="O86" i="5" s="1"/>
  <c r="R29" i="2"/>
  <c r="R31" i="2" s="1"/>
  <c r="O67" i="5"/>
  <c r="N71" i="5"/>
  <c r="N72" i="5" s="1"/>
  <c r="N73" i="5" s="1"/>
  <c r="O23" i="5"/>
  <c r="P23" i="5" s="1"/>
  <c r="P59" i="5"/>
  <c r="Q59" i="5" s="1"/>
  <c r="P82" i="5"/>
  <c r="O41" i="5"/>
  <c r="Q36" i="4"/>
  <c r="Q28" i="4"/>
  <c r="Q24" i="4"/>
  <c r="Q26" i="4"/>
  <c r="Q27" i="4" s="1"/>
  <c r="Q42" i="4"/>
  <c r="Q43" i="4" s="1"/>
  <c r="Q44" i="4" s="1"/>
  <c r="Q18" i="4"/>
  <c r="Q19" i="4" s="1"/>
  <c r="Q20" i="4" s="1"/>
  <c r="Q34" i="4"/>
  <c r="Q35" i="4" s="1"/>
  <c r="Q46" i="4"/>
  <c r="Q47" i="4" s="1"/>
  <c r="Q48" i="4" s="1"/>
  <c r="Q50" i="4"/>
  <c r="Q51" i="4" s="1"/>
  <c r="Q52" i="4" s="1"/>
  <c r="R14" i="4"/>
  <c r="Q22" i="4"/>
  <c r="Q23" i="4" s="1"/>
  <c r="Q30" i="4"/>
  <c r="Q31" i="4" s="1"/>
  <c r="Q32" i="4" s="1"/>
  <c r="Q38" i="4"/>
  <c r="Q39" i="4" s="1"/>
  <c r="Q40" i="4"/>
  <c r="P17" i="5" l="1"/>
  <c r="P18" i="5" s="1"/>
  <c r="P19" i="5" s="1"/>
  <c r="Q13" i="5"/>
  <c r="P31" i="5"/>
  <c r="O35" i="5"/>
  <c r="O36" i="5" s="1"/>
  <c r="O37" i="5" s="1"/>
  <c r="P53" i="5"/>
  <c r="P54" i="5" s="1"/>
  <c r="Q49" i="5"/>
  <c r="B33" i="2"/>
  <c r="P55" i="5"/>
  <c r="O32" i="5"/>
  <c r="P32" i="5" s="1"/>
  <c r="Q80" i="5"/>
  <c r="Q81" i="5" s="1"/>
  <c r="Q82" i="5" s="1"/>
  <c r="R82" i="5" s="1"/>
  <c r="R76" i="5"/>
  <c r="R80" i="5" s="1"/>
  <c r="R81" i="5" s="1"/>
  <c r="P26" i="5"/>
  <c r="P27" i="5" s="1"/>
  <c r="P28" i="5" s="1"/>
  <c r="Q22" i="5"/>
  <c r="Q40" i="5"/>
  <c r="P44" i="5"/>
  <c r="P45" i="5" s="1"/>
  <c r="P46" i="5" s="1"/>
  <c r="P67" i="5"/>
  <c r="O71" i="5"/>
  <c r="O72" i="5" s="1"/>
  <c r="O73" i="5" s="1"/>
  <c r="P85" i="5"/>
  <c r="O89" i="5"/>
  <c r="O90" i="5" s="1"/>
  <c r="O91" i="5" s="1"/>
  <c r="P41" i="5"/>
  <c r="Q41" i="5" s="1"/>
  <c r="O68" i="5"/>
  <c r="Q77" i="5"/>
  <c r="R77" i="5" s="1"/>
  <c r="R58" i="5"/>
  <c r="R62" i="5" s="1"/>
  <c r="R63" i="5" s="1"/>
  <c r="Q62" i="5"/>
  <c r="Q63" i="5" s="1"/>
  <c r="Q64" i="5" s="1"/>
  <c r="R48" i="4"/>
  <c r="R52" i="4"/>
  <c r="R22" i="4"/>
  <c r="R23" i="4" s="1"/>
  <c r="R38" i="4"/>
  <c r="R39" i="4" s="1"/>
  <c r="R40" i="4" s="1"/>
  <c r="R26" i="4"/>
  <c r="R27" i="4" s="1"/>
  <c r="R42" i="4"/>
  <c r="R43" i="4" s="1"/>
  <c r="R44" i="4" s="1"/>
  <c r="R18" i="4"/>
  <c r="R19" i="4" s="1"/>
  <c r="R20" i="4" s="1"/>
  <c r="R34" i="4"/>
  <c r="R35" i="4" s="1"/>
  <c r="R36" i="4" s="1"/>
  <c r="R46" i="4"/>
  <c r="R47" i="4" s="1"/>
  <c r="R30" i="4"/>
  <c r="R31" i="4" s="1"/>
  <c r="R32" i="4" s="1"/>
  <c r="R50" i="4"/>
  <c r="R51" i="4" s="1"/>
  <c r="R24" i="4"/>
  <c r="R15" i="4"/>
  <c r="R28" i="4"/>
  <c r="Q53" i="5" l="1"/>
  <c r="Q54" i="5" s="1"/>
  <c r="Q55" i="5" s="1"/>
  <c r="R55" i="5" s="1"/>
  <c r="R49" i="5"/>
  <c r="R53" i="5" s="1"/>
  <c r="R54" i="5" s="1"/>
  <c r="Q50" i="5"/>
  <c r="R50" i="5" s="1"/>
  <c r="P35" i="5"/>
  <c r="P36" i="5" s="1"/>
  <c r="P37" i="5" s="1"/>
  <c r="Q31" i="5"/>
  <c r="Q17" i="5"/>
  <c r="Q18" i="5" s="1"/>
  <c r="Q19" i="5" s="1"/>
  <c r="Q14" i="5"/>
  <c r="R13" i="5"/>
  <c r="R17" i="5" s="1"/>
  <c r="R18" i="5" s="1"/>
  <c r="R40" i="5"/>
  <c r="R44" i="5" s="1"/>
  <c r="R45" i="5" s="1"/>
  <c r="Q44" i="5"/>
  <c r="Q45" i="5" s="1"/>
  <c r="Q67" i="5"/>
  <c r="P71" i="5"/>
  <c r="P72" i="5" s="1"/>
  <c r="P73" i="5" s="1"/>
  <c r="R22" i="5"/>
  <c r="R26" i="5" s="1"/>
  <c r="R27" i="5" s="1"/>
  <c r="Q26" i="5"/>
  <c r="Q27" i="5" s="1"/>
  <c r="Q28" i="5" s="1"/>
  <c r="Q23" i="5"/>
  <c r="P68" i="5"/>
  <c r="Q85" i="5"/>
  <c r="P89" i="5"/>
  <c r="P90" i="5" s="1"/>
  <c r="P91" i="5" s="1"/>
  <c r="R64" i="5"/>
  <c r="Q46" i="5"/>
  <c r="R46" i="5" s="1"/>
  <c r="R59" i="5"/>
  <c r="P86" i="5"/>
  <c r="Q86" i="5" l="1"/>
  <c r="R23" i="5"/>
  <c r="R41" i="5"/>
  <c r="R14" i="5"/>
  <c r="R28" i="5"/>
  <c r="R19" i="5"/>
  <c r="R31" i="5"/>
  <c r="R35" i="5" s="1"/>
  <c r="R36" i="5" s="1"/>
  <c r="Q35" i="5"/>
  <c r="Q36" i="5" s="1"/>
  <c r="Q37" i="5"/>
  <c r="R37" i="5" s="1"/>
  <c r="Q32" i="5"/>
  <c r="R32" i="5" s="1"/>
  <c r="R67" i="5"/>
  <c r="R71" i="5" s="1"/>
  <c r="R72" i="5" s="1"/>
  <c r="Q71" i="5"/>
  <c r="Q72" i="5" s="1"/>
  <c r="Q73" i="5" s="1"/>
  <c r="R73" i="5" s="1"/>
  <c r="R85" i="5"/>
  <c r="R89" i="5" s="1"/>
  <c r="R90" i="5" s="1"/>
  <c r="Q89" i="5"/>
  <c r="Q90" i="5" s="1"/>
  <c r="Q91" i="5" s="1"/>
  <c r="R91" i="5" s="1"/>
  <c r="Q68" i="5"/>
  <c r="R68" i="5" s="1"/>
  <c r="R86" i="5" l="1"/>
</calcChain>
</file>

<file path=xl/sharedStrings.xml><?xml version="1.0" encoding="utf-8"?>
<sst xmlns="http://schemas.openxmlformats.org/spreadsheetml/2006/main" count="330" uniqueCount="80">
  <si>
    <t>Das Ergebnis ist die Bestimmung der Lebenszykluskosten eines zu beschaffenden Produkts über die gesamte Lebensdauer.</t>
  </si>
  <si>
    <t>Füllen Sie bitte die gelben Zellen aus. Weiße Zellen werden automatisch berechnet and sollten nicht überschrieben werden.</t>
  </si>
  <si>
    <t>Hinweis:</t>
  </si>
  <si>
    <t>GESAMTSUMME ÜBER ALLE GERÄTE</t>
  </si>
  <si>
    <t>€</t>
  </si>
  <si>
    <t>SUMME DER LEBENSZYKLUSKOSTEN [Euro]</t>
  </si>
  <si>
    <t>Stück</t>
  </si>
  <si>
    <t>Anzahl der zu beschaffenden Geräte</t>
  </si>
  <si>
    <t>Pro Gerät [Euro/Produkt]</t>
  </si>
  <si>
    <t>Lebenszykluskosten gesamt</t>
  </si>
  <si>
    <t>Diskontsatz [%]</t>
  </si>
  <si>
    <t>Abzinsung</t>
  </si>
  <si>
    <t>Zubehörkosten gesamt</t>
  </si>
  <si>
    <t>Preisteigerung Zubehör pro Jahr [%]</t>
  </si>
  <si>
    <t>Stück/a</t>
  </si>
  <si>
    <t>Staubfilterbeutel Bedarf pro Jahr [Anzahl/Jahr]</t>
  </si>
  <si>
    <t>€/Stück</t>
  </si>
  <si>
    <t>Staubfilterbeutel Preis pro Stück [Euro/Stück]</t>
  </si>
  <si>
    <t>Verbrauchsmaterial (Staubfilterbeutel)</t>
  </si>
  <si>
    <t>Stromkosten gesamt</t>
  </si>
  <si>
    <t>kWh/a</t>
  </si>
  <si>
    <t>Strombedarf je Jahr [kWh/Jahr]</t>
  </si>
  <si>
    <t>Energiepreissteigerung pro Jahr [%]</t>
  </si>
  <si>
    <t>W</t>
  </si>
  <si>
    <t>Strombedarf [Watt]</t>
  </si>
  <si>
    <t>Stromkosten</t>
  </si>
  <si>
    <t>h</t>
  </si>
  <si>
    <t>Gesamte Nutzungszeit [Stunden]</t>
  </si>
  <si>
    <t>h/a</t>
  </si>
  <si>
    <t>Durchschnittl. Nutzungszeit pro Jahr [h/Jahr]</t>
  </si>
  <si>
    <t>a</t>
  </si>
  <si>
    <t>Lebensdauer [Jahre]</t>
  </si>
  <si>
    <t>Nutzungszeit</t>
  </si>
  <si>
    <t>Summe Beschaffungspreis inkl. Zubehör</t>
  </si>
  <si>
    <t>Beschaffungspreis Absauganlage [Euro/Produkt]</t>
  </si>
  <si>
    <t>Beschaffungspreis Perlonbürste [Euro/Produkt]</t>
  </si>
  <si>
    <t>Beschaffungspreis Treibteller [Euro/Produkt]</t>
  </si>
  <si>
    <t>Beschaffungspreis pro Produkt [Euro/Produkt]</t>
  </si>
  <si>
    <t>Angebotspreis</t>
  </si>
  <si>
    <t>Tank mit Sprüheinrichtung</t>
  </si>
  <si>
    <t>Speed-Maschine</t>
  </si>
  <si>
    <t>Nasssauger 2</t>
  </si>
  <si>
    <t>Nasssauger 1</t>
  </si>
  <si>
    <t>Einscheiben-maschine 3</t>
  </si>
  <si>
    <t>Einscheiben-maschine 2</t>
  </si>
  <si>
    <t>Einscheiben-maschine 1</t>
  </si>
  <si>
    <t>Bürstsauger</t>
  </si>
  <si>
    <t>Kesselsauger</t>
  </si>
  <si>
    <t>NAME:</t>
  </si>
  <si>
    <t>Gerät 9</t>
  </si>
  <si>
    <t>Gerät 8</t>
  </si>
  <si>
    <t>Gerät 7</t>
  </si>
  <si>
    <t>Gerät 6</t>
  </si>
  <si>
    <t>Gerät 5</t>
  </si>
  <si>
    <t>Gerät 4</t>
  </si>
  <si>
    <t>Gerät 3</t>
  </si>
  <si>
    <t>Gerät 2</t>
  </si>
  <si>
    <t>Gerät 1</t>
  </si>
  <si>
    <t>Hersteller</t>
  </si>
  <si>
    <t>© Berliner Energieagentur GmbH</t>
  </si>
  <si>
    <t>kummuliert</t>
  </si>
  <si>
    <t>Stromkosten abgezinst</t>
  </si>
  <si>
    <t>Diskontsatz</t>
  </si>
  <si>
    <t>Strompreis</t>
  </si>
  <si>
    <t>Jahr</t>
  </si>
  <si>
    <t>Hilfsrechnung</t>
  </si>
  <si>
    <t>Zubehörkostenabgezinst</t>
  </si>
  <si>
    <t>Zubehörkosten</t>
  </si>
  <si>
    <t>Zubehörpreis</t>
  </si>
  <si>
    <t>Angebot 9</t>
  </si>
  <si>
    <t>Angebot 8</t>
  </si>
  <si>
    <t>Angebot 7</t>
  </si>
  <si>
    <t>Angebot 6</t>
  </si>
  <si>
    <t>Angebot 5</t>
  </si>
  <si>
    <t>Angebot 4</t>
  </si>
  <si>
    <t>Angebot 3</t>
  </si>
  <si>
    <t>Angebot 2</t>
  </si>
  <si>
    <t>Angebot 1</t>
  </si>
  <si>
    <t>Strompreis [Euro/kWh]</t>
  </si>
  <si>
    <t>Berechnungshilfe für Lebenszykluskosten "Reinigungsmaschinen"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</si>
</sst>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\ %"/>
    <numFmt numFmtId="166" formatCode="#,##0.0"/>
    <numFmt numFmtId="167" formatCode="#,##0.00\ &quot;€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4" fontId="3" fillId="2" borderId="9" xfId="1" applyNumberFormat="1" applyFont="1" applyFill="1" applyBorder="1" applyAlignment="1">
      <alignment horizontal="center"/>
    </xf>
    <xf numFmtId="4" fontId="3" fillId="2" borderId="10" xfId="1" applyNumberFormat="1" applyFont="1" applyFill="1" applyBorder="1" applyAlignment="1">
      <alignment horizontal="right"/>
    </xf>
    <xf numFmtId="0" fontId="3" fillId="2" borderId="11" xfId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0" fontId="4" fillId="2" borderId="14" xfId="1" applyFont="1" applyFill="1" applyBorder="1" applyAlignment="1">
      <alignment horizontal="right"/>
    </xf>
    <xf numFmtId="4" fontId="3" fillId="2" borderId="9" xfId="1" applyNumberFormat="1" applyFont="1" applyFill="1" applyBorder="1" applyAlignment="1">
      <alignment horizontal="left"/>
    </xf>
    <xf numFmtId="4" fontId="3" fillId="2" borderId="11" xfId="1" applyNumberFormat="1" applyFont="1" applyFill="1" applyBorder="1" applyAlignment="1">
      <alignment horizontal="right"/>
    </xf>
    <xf numFmtId="0" fontId="3" fillId="2" borderId="15" xfId="1" applyFont="1" applyFill="1" applyBorder="1" applyAlignment="1">
      <alignment horizontal="right"/>
    </xf>
    <xf numFmtId="0" fontId="3" fillId="2" borderId="0" xfId="1" applyFont="1" applyFill="1"/>
    <xf numFmtId="4" fontId="3" fillId="2" borderId="16" xfId="1" applyNumberFormat="1" applyFont="1" applyFill="1" applyBorder="1" applyAlignment="1">
      <alignment horizontal="left"/>
    </xf>
    <xf numFmtId="4" fontId="3" fillId="2" borderId="17" xfId="1" applyNumberFormat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4" fontId="2" fillId="2" borderId="16" xfId="1" applyNumberFormat="1" applyFont="1" applyFill="1" applyBorder="1" applyAlignment="1">
      <alignment horizontal="left"/>
    </xf>
    <xf numFmtId="3" fontId="2" fillId="3" borderId="19" xfId="1" applyNumberFormat="1" applyFont="1" applyFill="1" applyBorder="1" applyAlignment="1" applyProtection="1">
      <protection locked="0"/>
    </xf>
    <xf numFmtId="0" fontId="2" fillId="2" borderId="18" xfId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0" fontId="2" fillId="2" borderId="20" xfId="1" applyFont="1" applyFill="1" applyBorder="1" applyAlignment="1">
      <alignment horizontal="right"/>
    </xf>
    <xf numFmtId="164" fontId="2" fillId="4" borderId="16" xfId="1" applyNumberFormat="1" applyFont="1" applyFill="1" applyBorder="1" applyAlignment="1">
      <alignment horizontal="left"/>
    </xf>
    <xf numFmtId="165" fontId="2" fillId="4" borderId="17" xfId="1" applyNumberFormat="1" applyFont="1" applyFill="1" applyBorder="1" applyAlignment="1"/>
    <xf numFmtId="10" fontId="2" fillId="4" borderId="17" xfId="1" applyNumberFormat="1" applyFont="1" applyFill="1" applyBorder="1" applyAlignment="1" applyProtection="1">
      <protection locked="0"/>
    </xf>
    <xf numFmtId="0" fontId="3" fillId="4" borderId="18" xfId="1" applyFont="1" applyFill="1" applyBorder="1" applyAlignment="1">
      <alignment horizontal="right"/>
    </xf>
    <xf numFmtId="164" fontId="2" fillId="2" borderId="16" xfId="1" applyNumberFormat="1" applyFont="1" applyFill="1" applyBorder="1" applyAlignment="1">
      <alignment horizontal="left"/>
    </xf>
    <xf numFmtId="165" fontId="2" fillId="2" borderId="17" xfId="1" applyNumberFormat="1" applyFont="1" applyFill="1" applyBorder="1" applyAlignment="1"/>
    <xf numFmtId="9" fontId="2" fillId="3" borderId="19" xfId="1" applyNumberFormat="1" applyFont="1" applyFill="1" applyBorder="1" applyAlignment="1" applyProtection="1">
      <protection locked="0"/>
    </xf>
    <xf numFmtId="164" fontId="2" fillId="4" borderId="17" xfId="1" applyNumberFormat="1" applyFont="1" applyFill="1" applyBorder="1" applyAlignment="1"/>
    <xf numFmtId="4" fontId="3" fillId="2" borderId="21" xfId="1" applyNumberFormat="1" applyFont="1" applyFill="1" applyBorder="1" applyAlignment="1">
      <alignment horizontal="left"/>
    </xf>
    <xf numFmtId="4" fontId="3" fillId="2" borderId="22" xfId="1" applyNumberFormat="1" applyFont="1" applyFill="1" applyBorder="1" applyAlignment="1"/>
    <xf numFmtId="9" fontId="2" fillId="5" borderId="17" xfId="2" applyFont="1" applyFill="1" applyBorder="1" applyAlignment="1" applyProtection="1">
      <protection locked="0"/>
    </xf>
    <xf numFmtId="9" fontId="2" fillId="3" borderId="23" xfId="2" applyFont="1" applyFill="1" applyBorder="1" applyAlignment="1" applyProtection="1">
      <protection locked="0"/>
    </xf>
    <xf numFmtId="1" fontId="2" fillId="3" borderId="19" xfId="1" applyNumberFormat="1" applyFont="1" applyFill="1" applyBorder="1" applyAlignment="1" applyProtection="1">
      <protection locked="0"/>
    </xf>
    <xf numFmtId="1" fontId="2" fillId="3" borderId="23" xfId="1" applyNumberFormat="1" applyFont="1" applyFill="1" applyBorder="1" applyAlignment="1" applyProtection="1">
      <protection locked="0"/>
    </xf>
    <xf numFmtId="4" fontId="2" fillId="3" borderId="19" xfId="1" applyNumberFormat="1" applyFont="1" applyFill="1" applyBorder="1" applyAlignment="1" applyProtection="1">
      <protection locked="0"/>
    </xf>
    <xf numFmtId="4" fontId="2" fillId="4" borderId="16" xfId="1" applyNumberFormat="1" applyFont="1" applyFill="1" applyBorder="1" applyAlignment="1">
      <alignment horizontal="left"/>
    </xf>
    <xf numFmtId="4" fontId="2" fillId="4" borderId="17" xfId="1" applyNumberFormat="1" applyFont="1" applyFill="1" applyBorder="1" applyAlignment="1"/>
    <xf numFmtId="0" fontId="3" fillId="4" borderId="18" xfId="1" applyFont="1" applyFill="1" applyBorder="1" applyAlignment="1">
      <alignment horizontal="right" wrapText="1"/>
    </xf>
    <xf numFmtId="3" fontId="2" fillId="2" borderId="16" xfId="1" applyNumberFormat="1" applyFont="1" applyFill="1" applyBorder="1" applyAlignment="1">
      <alignment horizontal="left"/>
    </xf>
    <xf numFmtId="166" fontId="2" fillId="2" borderId="17" xfId="1" applyNumberFormat="1" applyFont="1" applyFill="1" applyBorder="1" applyAlignment="1"/>
    <xf numFmtId="9" fontId="2" fillId="2" borderId="17" xfId="2" applyFont="1" applyFill="1" applyBorder="1" applyAlignment="1"/>
    <xf numFmtId="9" fontId="2" fillId="3" borderId="19" xfId="2" applyFont="1" applyFill="1" applyBorder="1" applyAlignment="1" applyProtection="1">
      <protection locked="0"/>
    </xf>
    <xf numFmtId="1" fontId="2" fillId="3" borderId="24" xfId="1" applyNumberFormat="1" applyFont="1" applyFill="1" applyBorder="1" applyAlignment="1" applyProtection="1">
      <protection locked="0"/>
    </xf>
    <xf numFmtId="2" fontId="2" fillId="2" borderId="17" xfId="1" applyNumberFormat="1" applyFont="1" applyFill="1" applyBorder="1" applyAlignment="1"/>
    <xf numFmtId="4" fontId="2" fillId="5" borderId="25" xfId="1" applyNumberFormat="1" applyFont="1" applyFill="1" applyBorder="1" applyAlignment="1" applyProtection="1">
      <protection locked="0"/>
    </xf>
    <xf numFmtId="2" fontId="2" fillId="2" borderId="16" xfId="1" applyNumberFormat="1" applyFont="1" applyFill="1" applyBorder="1" applyAlignment="1">
      <alignment horizontal="left"/>
    </xf>
    <xf numFmtId="1" fontId="2" fillId="2" borderId="17" xfId="1" applyNumberFormat="1" applyFont="1" applyFill="1" applyBorder="1" applyAlignment="1"/>
    <xf numFmtId="3" fontId="2" fillId="2" borderId="17" xfId="1" applyNumberFormat="1" applyFont="1" applyFill="1" applyBorder="1" applyAlignment="1"/>
    <xf numFmtId="0" fontId="2" fillId="4" borderId="16" xfId="1" applyFont="1" applyFill="1" applyBorder="1" applyAlignment="1">
      <alignment horizontal="left"/>
    </xf>
    <xf numFmtId="0" fontId="3" fillId="4" borderId="17" xfId="1" applyFont="1" applyFill="1" applyBorder="1" applyAlignment="1">
      <alignment horizontal="center"/>
    </xf>
    <xf numFmtId="164" fontId="3" fillId="2" borderId="21" xfId="1" applyNumberFormat="1" applyFont="1" applyFill="1" applyBorder="1" applyAlignment="1">
      <alignment horizontal="left"/>
    </xf>
    <xf numFmtId="2" fontId="3" fillId="2" borderId="22" xfId="1" applyNumberFormat="1" applyFont="1" applyFill="1" applyBorder="1" applyAlignment="1">
      <alignment horizontal="right"/>
    </xf>
    <xf numFmtId="2" fontId="2" fillId="3" borderId="26" xfId="1" applyNumberFormat="1" applyFont="1" applyFill="1" applyBorder="1" applyAlignment="1" applyProtection="1">
      <protection locked="0"/>
    </xf>
    <xf numFmtId="2" fontId="2" fillId="3" borderId="27" xfId="1" applyNumberFormat="1" applyFont="1" applyFill="1" applyBorder="1" applyAlignment="1" applyProtection="1">
      <protection locked="0"/>
    </xf>
    <xf numFmtId="0" fontId="2" fillId="2" borderId="17" xfId="1" applyFont="1" applyFill="1" applyBorder="1" applyAlignment="1">
      <alignment horizontal="right"/>
    </xf>
    <xf numFmtId="2" fontId="2" fillId="3" borderId="19" xfId="1" applyNumberFormat="1" applyFont="1" applyFill="1" applyBorder="1" applyAlignment="1" applyProtection="1">
      <protection locked="0"/>
    </xf>
    <xf numFmtId="164" fontId="2" fillId="4" borderId="16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1" fontId="3" fillId="3" borderId="30" xfId="1" applyNumberFormat="1" applyFont="1" applyFill="1" applyBorder="1" applyAlignment="1" applyProtection="1">
      <alignment horizontal="left" vertical="top" wrapText="1"/>
      <protection locked="0"/>
    </xf>
    <xf numFmtId="0" fontId="3" fillId="7" borderId="32" xfId="1" applyFont="1" applyFill="1" applyBorder="1" applyAlignment="1">
      <alignment horizontal="left"/>
    </xf>
    <xf numFmtId="0" fontId="5" fillId="2" borderId="0" xfId="1" applyFont="1" applyFill="1"/>
    <xf numFmtId="0" fontId="1" fillId="2" borderId="0" xfId="1" applyFill="1"/>
    <xf numFmtId="0" fontId="1" fillId="2" borderId="0" xfId="1" applyFont="1" applyFill="1"/>
    <xf numFmtId="167" fontId="1" fillId="2" borderId="34" xfId="1" applyNumberFormat="1" applyFill="1" applyBorder="1"/>
    <xf numFmtId="0" fontId="1" fillId="2" borderId="34" xfId="1" applyFill="1" applyBorder="1"/>
    <xf numFmtId="0" fontId="1" fillId="2" borderId="34" xfId="1" applyFill="1" applyBorder="1" applyAlignment="1">
      <alignment wrapText="1"/>
    </xf>
    <xf numFmtId="2" fontId="0" fillId="2" borderId="34" xfId="3" applyNumberFormat="1" applyFont="1" applyFill="1" applyBorder="1"/>
    <xf numFmtId="0" fontId="1" fillId="0" borderId="0" xfId="1"/>
    <xf numFmtId="0" fontId="1" fillId="2" borderId="23" xfId="1" applyFill="1" applyBorder="1" applyAlignment="1">
      <alignment wrapText="1"/>
    </xf>
    <xf numFmtId="0" fontId="1" fillId="2" borderId="23" xfId="1" applyFill="1" applyBorder="1"/>
    <xf numFmtId="167" fontId="1" fillId="2" borderId="0" xfId="1" applyNumberFormat="1" applyFill="1" applyBorder="1"/>
    <xf numFmtId="0" fontId="1" fillId="2" borderId="0" xfId="1" applyFill="1" applyBorder="1"/>
    <xf numFmtId="0" fontId="5" fillId="0" borderId="0" xfId="1" applyFont="1"/>
    <xf numFmtId="0" fontId="2" fillId="2" borderId="0" xfId="1" applyFont="1" applyFill="1" applyAlignment="1">
      <alignment horizontal="left" wrapText="1"/>
    </xf>
    <xf numFmtId="0" fontId="3" fillId="6" borderId="33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1" fontId="3" fillId="3" borderId="29" xfId="1" applyNumberFormat="1" applyFont="1" applyFill="1" applyBorder="1" applyAlignment="1" applyProtection="1">
      <alignment horizontal="center" vertical="top" wrapText="1"/>
      <protection locked="0"/>
    </xf>
    <xf numFmtId="1" fontId="3" fillId="3" borderId="28" xfId="1" applyNumberFormat="1" applyFont="1" applyFill="1" applyBorder="1" applyAlignment="1" applyProtection="1">
      <alignment horizontal="center" vertical="top" wrapText="1"/>
      <protection locked="0"/>
    </xf>
    <xf numFmtId="1" fontId="3" fillId="5" borderId="0" xfId="1" applyNumberFormat="1" applyFont="1" applyFill="1" applyBorder="1" applyAlignment="1" applyProtection="1">
      <alignment horizontal="center"/>
      <protection locked="0"/>
    </xf>
    <xf numFmtId="0" fontId="1" fillId="2" borderId="27" xfId="1" applyFill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left"/>
    </xf>
    <xf numFmtId="0" fontId="2" fillId="8" borderId="7" xfId="1" applyFont="1" applyFill="1" applyBorder="1"/>
    <xf numFmtId="0" fontId="2" fillId="8" borderId="7" xfId="1" applyFont="1" applyFill="1" applyBorder="1" applyAlignment="1">
      <alignment horizontal="center"/>
    </xf>
    <xf numFmtId="0" fontId="2" fillId="8" borderId="6" xfId="1" applyFont="1" applyFill="1" applyBorder="1"/>
    <xf numFmtId="0" fontId="2" fillId="8" borderId="5" xfId="1" applyFont="1" applyFill="1" applyBorder="1" applyAlignment="1">
      <alignment horizontal="left" wrapText="1"/>
    </xf>
    <xf numFmtId="0" fontId="2" fillId="8" borderId="0" xfId="1" applyFont="1" applyFill="1" applyBorder="1" applyAlignment="1">
      <alignment horizontal="left" wrapText="1"/>
    </xf>
    <xf numFmtId="0" fontId="2" fillId="8" borderId="0" xfId="1" applyFont="1" applyFill="1" applyBorder="1"/>
    <xf numFmtId="0" fontId="2" fillId="8" borderId="4" xfId="1" applyFont="1" applyFill="1" applyBorder="1"/>
    <xf numFmtId="0" fontId="2" fillId="8" borderId="3" xfId="1" applyFont="1" applyFill="1" applyBorder="1" applyAlignment="1"/>
    <xf numFmtId="0" fontId="2" fillId="8" borderId="2" xfId="1" applyFont="1" applyFill="1" applyBorder="1" applyAlignment="1"/>
    <xf numFmtId="0" fontId="2" fillId="8" borderId="2" xfId="1" applyFont="1" applyFill="1" applyBorder="1"/>
    <xf numFmtId="0" fontId="2" fillId="8" borderId="1" xfId="1" applyFont="1" applyFill="1" applyBorder="1"/>
  </cellXfs>
  <cellStyles count="4">
    <cellStyle name="Komma 2" xfId="3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Lebenszykluskosten</a:t>
            </a:r>
          </a:p>
        </c:rich>
      </c:tx>
      <c:layout>
        <c:manualLayout>
          <c:xMode val="edge"/>
          <c:yMode val="edge"/>
          <c:x val="0.41458333333333336"/>
          <c:y val="2.0201993331914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9166666666666"/>
          <c:y val="0.12457912457912458"/>
          <c:w val="0.8822916666666667"/>
          <c:h val="0.74747474747474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Lebenszykluskosten!$A$28</c:f>
              <c:strCache>
                <c:ptCount val="1"/>
                <c:pt idx="0">
                  <c:v>Lebenszykluskosten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Lebenszykluskosten!$B$4:$M$4</c:f>
              <c:strCache>
                <c:ptCount val="11"/>
                <c:pt idx="0">
                  <c:v>Kesselsauger</c:v>
                </c:pt>
                <c:pt idx="2">
                  <c:v>Bürstsauger</c:v>
                </c:pt>
                <c:pt idx="4">
                  <c:v>Einscheiben-maschine 1</c:v>
                </c:pt>
                <c:pt idx="6">
                  <c:v>Einscheiben-maschine 2</c:v>
                </c:pt>
                <c:pt idx="8">
                  <c:v>Einscheiben-maschine 3</c:v>
                </c:pt>
                <c:pt idx="10">
                  <c:v>Nasssauger 1</c:v>
                </c:pt>
              </c:strCache>
            </c:strRef>
          </c:cat>
          <c:val>
            <c:numRef>
              <c:f>Lebenszykluskosten!$B$29:$M$29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512488"/>
        <c:axId val="750515232"/>
      </c:barChart>
      <c:catAx>
        <c:axId val="75051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Gerät</a:t>
                </a:r>
              </a:p>
            </c:rich>
          </c:tx>
          <c:layout>
            <c:manualLayout>
              <c:xMode val="edge"/>
              <c:yMode val="edge"/>
              <c:x val="0.52812499999999996"/>
              <c:y val="0.89562300489465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051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51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Euro</a:t>
                </a:r>
              </a:p>
            </c:rich>
          </c:tx>
          <c:layout>
            <c:manualLayout>
              <c:xMode val="edge"/>
              <c:yMode val="edge"/>
              <c:x val="1.1458223972003499E-2"/>
              <c:y val="0.471380612896360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50512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"/>
          <c:y val="0.95454547066751794"/>
          <c:w val="0.19583333333333336"/>
          <c:h val="4.04039866638291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sheetProtection content="1" objects="1"/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52917</xdr:colOff>
      <xdr:row>0</xdr:row>
      <xdr:rowOff>0</xdr:rowOff>
    </xdr:from>
    <xdr:ext cx="1504950" cy="1200150"/>
    <xdr:pic>
      <xdr:nvPicPr>
        <xdr:cNvPr id="2" name="Bild 2" descr="BEA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767" y="0"/>
          <a:ext cx="1504950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02484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733425</xdr:colOff>
      <xdr:row>2</xdr:row>
      <xdr:rowOff>9525</xdr:rowOff>
    </xdr:from>
    <xdr:ext cx="1504950" cy="1200150"/>
    <xdr:pic>
      <xdr:nvPicPr>
        <xdr:cNvPr id="2" name="Bild 2" descr="BEA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333375"/>
          <a:ext cx="1504950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28575</xdr:colOff>
      <xdr:row>1</xdr:row>
      <xdr:rowOff>133350</xdr:rowOff>
    </xdr:from>
    <xdr:ext cx="1504950" cy="1200150"/>
    <xdr:pic>
      <xdr:nvPicPr>
        <xdr:cNvPr id="2" name="Bild 2" descr="BEA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0575" y="295275"/>
          <a:ext cx="1504950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zoomScalePageLayoutView="90" workbookViewId="0">
      <selection activeCell="W21" sqref="W21"/>
    </sheetView>
  </sheetViews>
  <sheetFormatPr baseColWidth="10" defaultRowHeight="14.25" x14ac:dyDescent="0.2"/>
  <cols>
    <col min="1" max="1" width="49.140625" style="1" customWidth="1"/>
    <col min="2" max="2" width="11.5703125" style="1" customWidth="1"/>
    <col min="3" max="3" width="7.85546875" style="1" customWidth="1"/>
    <col min="4" max="4" width="10.7109375" style="1" customWidth="1"/>
    <col min="5" max="5" width="8" style="1" customWidth="1"/>
    <col min="6" max="6" width="10.7109375" style="1" customWidth="1"/>
    <col min="7" max="7" width="7.5703125" style="1" customWidth="1"/>
    <col min="8" max="8" width="12.28515625" style="1" customWidth="1"/>
    <col min="9" max="9" width="7.42578125" style="1" customWidth="1"/>
    <col min="10" max="10" width="11" style="1" customWidth="1"/>
    <col min="11" max="11" width="7" style="1" customWidth="1"/>
    <col min="12" max="12" width="8.5703125" style="1" customWidth="1"/>
    <col min="13" max="13" width="8" style="1" customWidth="1"/>
    <col min="14" max="14" width="9" style="1" customWidth="1"/>
    <col min="15" max="15" width="9.2851562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16384" width="11.42578125" style="1"/>
  </cols>
  <sheetData>
    <row r="1" spans="1:19" ht="28.5" customHeight="1" x14ac:dyDescent="0.3">
      <c r="A1" s="64" t="s">
        <v>79</v>
      </c>
    </row>
    <row r="2" spans="1:19" ht="60" customHeight="1" thickBot="1" x14ac:dyDescent="0.35">
      <c r="A2" s="64"/>
      <c r="E2" s="83"/>
      <c r="F2" s="83"/>
    </row>
    <row r="3" spans="1:19" ht="18.75" customHeight="1" thickBot="1" x14ac:dyDescent="0.3">
      <c r="A3" s="63" t="s">
        <v>58</v>
      </c>
      <c r="B3" s="79" t="s">
        <v>57</v>
      </c>
      <c r="C3" s="80"/>
      <c r="D3" s="79" t="s">
        <v>56</v>
      </c>
      <c r="E3" s="80"/>
      <c r="F3" s="78" t="s">
        <v>55</v>
      </c>
      <c r="G3" s="78"/>
      <c r="H3" s="79" t="s">
        <v>54</v>
      </c>
      <c r="I3" s="80"/>
      <c r="J3" s="78" t="s">
        <v>53</v>
      </c>
      <c r="K3" s="78"/>
      <c r="L3" s="79" t="s">
        <v>52</v>
      </c>
      <c r="M3" s="80"/>
      <c r="N3" s="78" t="s">
        <v>51</v>
      </c>
      <c r="O3" s="78"/>
      <c r="P3" s="79" t="s">
        <v>50</v>
      </c>
      <c r="Q3" s="80"/>
      <c r="R3" s="79" t="s">
        <v>49</v>
      </c>
      <c r="S3" s="80"/>
    </row>
    <row r="4" spans="1:19" s="61" customFormat="1" ht="36" customHeight="1" x14ac:dyDescent="0.2">
      <c r="A4" s="62" t="s">
        <v>48</v>
      </c>
      <c r="B4" s="81" t="s">
        <v>47</v>
      </c>
      <c r="C4" s="82"/>
      <c r="D4" s="81" t="s">
        <v>46</v>
      </c>
      <c r="E4" s="82"/>
      <c r="F4" s="81" t="s">
        <v>45</v>
      </c>
      <c r="G4" s="82"/>
      <c r="H4" s="81" t="s">
        <v>44</v>
      </c>
      <c r="I4" s="82"/>
      <c r="J4" s="81" t="s">
        <v>43</v>
      </c>
      <c r="K4" s="82"/>
      <c r="L4" s="81" t="s">
        <v>42</v>
      </c>
      <c r="M4" s="82"/>
      <c r="N4" s="81" t="s">
        <v>41</v>
      </c>
      <c r="O4" s="82"/>
      <c r="P4" s="81" t="s">
        <v>40</v>
      </c>
      <c r="Q4" s="82"/>
      <c r="R4" s="81" t="s">
        <v>39</v>
      </c>
      <c r="S4" s="82"/>
    </row>
    <row r="5" spans="1:19" ht="18.75" customHeight="1" x14ac:dyDescent="0.25">
      <c r="A5" s="27" t="s">
        <v>38</v>
      </c>
      <c r="B5" s="31"/>
      <c r="C5" s="60"/>
      <c r="D5" s="31"/>
      <c r="E5" s="60"/>
      <c r="F5" s="31"/>
      <c r="G5" s="60"/>
      <c r="H5" s="31"/>
      <c r="I5" s="60"/>
      <c r="J5" s="31"/>
      <c r="K5" s="60"/>
      <c r="L5" s="31"/>
      <c r="M5" s="60"/>
      <c r="N5" s="31"/>
      <c r="O5" s="60"/>
      <c r="P5" s="31"/>
      <c r="Q5" s="60"/>
      <c r="R5" s="31"/>
      <c r="S5" s="60"/>
    </row>
    <row r="6" spans="1:19" ht="18.75" customHeight="1" x14ac:dyDescent="0.2">
      <c r="A6" s="21" t="s">
        <v>37</v>
      </c>
      <c r="B6" s="56">
        <v>0</v>
      </c>
      <c r="C6" s="28" t="s">
        <v>4</v>
      </c>
      <c r="D6" s="59">
        <v>0</v>
      </c>
      <c r="E6" s="28" t="s">
        <v>4</v>
      </c>
      <c r="F6" s="59">
        <v>0</v>
      </c>
      <c r="G6" s="28" t="s">
        <v>4</v>
      </c>
      <c r="H6" s="59">
        <v>0</v>
      </c>
      <c r="I6" s="28" t="s">
        <v>4</v>
      </c>
      <c r="J6" s="59">
        <v>0</v>
      </c>
      <c r="K6" s="28" t="s">
        <v>4</v>
      </c>
      <c r="L6" s="59">
        <v>0</v>
      </c>
      <c r="M6" s="28" t="s">
        <v>4</v>
      </c>
      <c r="N6" s="59">
        <v>0</v>
      </c>
      <c r="O6" s="28" t="s">
        <v>4</v>
      </c>
      <c r="P6" s="59">
        <v>0</v>
      </c>
      <c r="Q6" s="28" t="s">
        <v>4</v>
      </c>
      <c r="R6" s="59">
        <v>0</v>
      </c>
      <c r="S6" s="28" t="s">
        <v>4</v>
      </c>
    </row>
    <row r="7" spans="1:19" ht="18.75" customHeight="1" x14ac:dyDescent="0.2">
      <c r="A7" s="58" t="s">
        <v>36</v>
      </c>
      <c r="B7" s="56">
        <v>0</v>
      </c>
      <c r="C7" s="28" t="s">
        <v>4</v>
      </c>
      <c r="D7" s="59">
        <v>0</v>
      </c>
      <c r="E7" s="28" t="s">
        <v>4</v>
      </c>
      <c r="F7" s="59">
        <v>0</v>
      </c>
      <c r="G7" s="28" t="s">
        <v>4</v>
      </c>
      <c r="H7" s="59">
        <v>0</v>
      </c>
      <c r="I7" s="28" t="s">
        <v>4</v>
      </c>
      <c r="J7" s="59">
        <v>0</v>
      </c>
      <c r="K7" s="28" t="s">
        <v>4</v>
      </c>
      <c r="L7" s="59">
        <v>0</v>
      </c>
      <c r="M7" s="28" t="s">
        <v>4</v>
      </c>
      <c r="N7" s="59">
        <v>0</v>
      </c>
      <c r="O7" s="28" t="s">
        <v>4</v>
      </c>
      <c r="P7" s="59">
        <v>0</v>
      </c>
      <c r="Q7" s="28" t="s">
        <v>4</v>
      </c>
      <c r="R7" s="59">
        <v>0</v>
      </c>
      <c r="S7" s="28" t="s">
        <v>4</v>
      </c>
    </row>
    <row r="8" spans="1:19" ht="18.75" customHeight="1" x14ac:dyDescent="0.2">
      <c r="A8" s="58" t="s">
        <v>35</v>
      </c>
      <c r="B8" s="56">
        <v>0</v>
      </c>
      <c r="C8" s="28" t="s">
        <v>4</v>
      </c>
      <c r="D8" s="59">
        <v>0</v>
      </c>
      <c r="E8" s="28" t="s">
        <v>4</v>
      </c>
      <c r="F8" s="59">
        <v>0</v>
      </c>
      <c r="G8" s="28" t="s">
        <v>4</v>
      </c>
      <c r="H8" s="59">
        <v>0</v>
      </c>
      <c r="I8" s="28" t="s">
        <v>4</v>
      </c>
      <c r="J8" s="59">
        <v>0</v>
      </c>
      <c r="K8" s="28" t="s">
        <v>4</v>
      </c>
      <c r="L8" s="59">
        <v>0</v>
      </c>
      <c r="M8" s="28" t="s">
        <v>4</v>
      </c>
      <c r="N8" s="59">
        <v>0</v>
      </c>
      <c r="O8" s="28" t="s">
        <v>4</v>
      </c>
      <c r="P8" s="59">
        <v>0</v>
      </c>
      <c r="Q8" s="28" t="s">
        <v>4</v>
      </c>
      <c r="R8" s="59">
        <v>0</v>
      </c>
      <c r="S8" s="28" t="s">
        <v>4</v>
      </c>
    </row>
    <row r="9" spans="1:19" ht="18.75" customHeight="1" x14ac:dyDescent="0.2">
      <c r="A9" s="58" t="s">
        <v>34</v>
      </c>
      <c r="B9" s="57">
        <v>0</v>
      </c>
      <c r="C9" s="28" t="s">
        <v>4</v>
      </c>
      <c r="D9" s="56">
        <v>0</v>
      </c>
      <c r="E9" s="28" t="s">
        <v>4</v>
      </c>
      <c r="F9" s="56">
        <v>0</v>
      </c>
      <c r="G9" s="28" t="s">
        <v>4</v>
      </c>
      <c r="H9" s="56">
        <v>0</v>
      </c>
      <c r="I9" s="28" t="s">
        <v>4</v>
      </c>
      <c r="J9" s="56">
        <v>0</v>
      </c>
      <c r="K9" s="28" t="s">
        <v>4</v>
      </c>
      <c r="L9" s="56">
        <v>0</v>
      </c>
      <c r="M9" s="28" t="s">
        <v>4</v>
      </c>
      <c r="N9" s="56">
        <v>0</v>
      </c>
      <c r="O9" s="28" t="s">
        <v>4</v>
      </c>
      <c r="P9" s="56">
        <v>0</v>
      </c>
      <c r="Q9" s="28" t="s">
        <v>4</v>
      </c>
      <c r="R9" s="56">
        <v>0</v>
      </c>
      <c r="S9" s="28" t="s">
        <v>4</v>
      </c>
    </row>
    <row r="10" spans="1:19" s="15" customFormat="1" ht="18.75" customHeight="1" thickBot="1" x14ac:dyDescent="0.3">
      <c r="A10" s="18" t="s">
        <v>33</v>
      </c>
      <c r="B10" s="55">
        <f>B6+B7+B8+B9</f>
        <v>0</v>
      </c>
      <c r="C10" s="54" t="s">
        <v>4</v>
      </c>
      <c r="D10" s="55">
        <f>D6+D7+D8+D9</f>
        <v>0</v>
      </c>
      <c r="E10" s="54" t="s">
        <v>4</v>
      </c>
      <c r="F10" s="55">
        <f>F6+F7+F8+F9</f>
        <v>0</v>
      </c>
      <c r="G10" s="54" t="s">
        <v>4</v>
      </c>
      <c r="H10" s="55">
        <f>H6+H7+H8+H9</f>
        <v>0</v>
      </c>
      <c r="I10" s="54" t="s">
        <v>4</v>
      </c>
      <c r="J10" s="55">
        <f>J6+J7+J8+J9</f>
        <v>0</v>
      </c>
      <c r="K10" s="54" t="s">
        <v>4</v>
      </c>
      <c r="L10" s="55">
        <f>L6+L7+L8+L9</f>
        <v>0</v>
      </c>
      <c r="M10" s="54" t="s">
        <v>4</v>
      </c>
      <c r="N10" s="55">
        <f>N6+N7+N8+N9</f>
        <v>0</v>
      </c>
      <c r="O10" s="54" t="s">
        <v>4</v>
      </c>
      <c r="P10" s="55">
        <f>P6+P7+P8+P9</f>
        <v>0</v>
      </c>
      <c r="Q10" s="54" t="s">
        <v>4</v>
      </c>
      <c r="R10" s="55">
        <f>R6+R7+R8+R9</f>
        <v>0</v>
      </c>
      <c r="S10" s="54" t="s">
        <v>4</v>
      </c>
    </row>
    <row r="11" spans="1:19" ht="18.75" customHeight="1" thickTop="1" x14ac:dyDescent="0.25">
      <c r="A11" s="27" t="s">
        <v>32</v>
      </c>
      <c r="B11" s="53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52"/>
    </row>
    <row r="12" spans="1:19" ht="18.75" customHeight="1" x14ac:dyDescent="0.2">
      <c r="A12" s="21" t="s">
        <v>31</v>
      </c>
      <c r="B12" s="20">
        <v>10</v>
      </c>
      <c r="C12" s="42" t="s">
        <v>30</v>
      </c>
      <c r="D12" s="51">
        <f>$B$12</f>
        <v>10</v>
      </c>
      <c r="E12" s="42" t="s">
        <v>30</v>
      </c>
      <c r="F12" s="51">
        <f>$B$12</f>
        <v>10</v>
      </c>
      <c r="G12" s="42" t="s">
        <v>30</v>
      </c>
      <c r="H12" s="51">
        <f>$B$12</f>
        <v>10</v>
      </c>
      <c r="I12" s="28" t="s">
        <v>30</v>
      </c>
      <c r="J12" s="51">
        <f>$B$12</f>
        <v>10</v>
      </c>
      <c r="K12" s="28" t="s">
        <v>30</v>
      </c>
      <c r="L12" s="51">
        <f>$B$12</f>
        <v>10</v>
      </c>
      <c r="M12" s="28" t="s">
        <v>30</v>
      </c>
      <c r="N12" s="51">
        <f>$B$12</f>
        <v>10</v>
      </c>
      <c r="O12" s="28" t="s">
        <v>30</v>
      </c>
      <c r="P12" s="51">
        <f>$B$12</f>
        <v>10</v>
      </c>
      <c r="Q12" s="28" t="s">
        <v>30</v>
      </c>
      <c r="R12" s="51">
        <f>$B$12</f>
        <v>10</v>
      </c>
      <c r="S12" s="28" t="s">
        <v>30</v>
      </c>
    </row>
    <row r="13" spans="1:19" ht="18.75" customHeight="1" x14ac:dyDescent="0.2">
      <c r="A13" s="21" t="s">
        <v>29</v>
      </c>
      <c r="B13" s="20">
        <v>2</v>
      </c>
      <c r="C13" s="42" t="s">
        <v>28</v>
      </c>
      <c r="D13" s="51">
        <f>$B$13</f>
        <v>2</v>
      </c>
      <c r="E13" s="42" t="s">
        <v>28</v>
      </c>
      <c r="F13" s="51">
        <f>$B$13</f>
        <v>2</v>
      </c>
      <c r="G13" s="42" t="s">
        <v>28</v>
      </c>
      <c r="H13" s="51">
        <f>$B$13</f>
        <v>2</v>
      </c>
      <c r="I13" s="42" t="s">
        <v>28</v>
      </c>
      <c r="J13" s="51">
        <f>$B$13</f>
        <v>2</v>
      </c>
      <c r="K13" s="42" t="s">
        <v>28</v>
      </c>
      <c r="L13" s="51">
        <f>$B$13</f>
        <v>2</v>
      </c>
      <c r="M13" s="42" t="s">
        <v>28</v>
      </c>
      <c r="N13" s="51">
        <f>$B$13</f>
        <v>2</v>
      </c>
      <c r="O13" s="42" t="s">
        <v>28</v>
      </c>
      <c r="P13" s="51">
        <f>$B$13</f>
        <v>2</v>
      </c>
      <c r="Q13" s="42" t="s">
        <v>28</v>
      </c>
      <c r="R13" s="51">
        <f>$B$13</f>
        <v>2</v>
      </c>
      <c r="S13" s="42" t="s">
        <v>28</v>
      </c>
    </row>
    <row r="14" spans="1:19" ht="18.75" customHeight="1" x14ac:dyDescent="0.2">
      <c r="A14" s="21" t="s">
        <v>27</v>
      </c>
      <c r="B14" s="50">
        <f>B12*B13</f>
        <v>20</v>
      </c>
      <c r="C14" s="49" t="s">
        <v>26</v>
      </c>
      <c r="D14" s="50">
        <f>D12*D13</f>
        <v>20</v>
      </c>
      <c r="E14" s="49" t="s">
        <v>26</v>
      </c>
      <c r="F14" s="50">
        <f>F12*F13</f>
        <v>20</v>
      </c>
      <c r="G14" s="49" t="s">
        <v>26</v>
      </c>
      <c r="H14" s="50">
        <f>H12*H13</f>
        <v>20</v>
      </c>
      <c r="I14" s="49" t="s">
        <v>26</v>
      </c>
      <c r="J14" s="50">
        <f>J12*J13</f>
        <v>20</v>
      </c>
      <c r="K14" s="49" t="s">
        <v>26</v>
      </c>
      <c r="L14" s="50">
        <f>L12*L13</f>
        <v>20</v>
      </c>
      <c r="M14" s="49" t="s">
        <v>26</v>
      </c>
      <c r="N14" s="50">
        <f>N12*N13</f>
        <v>20</v>
      </c>
      <c r="O14" s="49" t="s">
        <v>26</v>
      </c>
      <c r="P14" s="50">
        <f>P12*P13</f>
        <v>20</v>
      </c>
      <c r="Q14" s="49" t="s">
        <v>26</v>
      </c>
      <c r="R14" s="50">
        <f>R12*R13</f>
        <v>20</v>
      </c>
      <c r="S14" s="49" t="s">
        <v>26</v>
      </c>
    </row>
    <row r="15" spans="1:19" ht="18.75" customHeight="1" x14ac:dyDescent="0.25">
      <c r="A15" s="27" t="s">
        <v>25</v>
      </c>
      <c r="B15" s="31"/>
      <c r="C15" s="24"/>
      <c r="D15" s="31"/>
      <c r="E15" s="24"/>
      <c r="F15" s="31"/>
      <c r="G15" s="24"/>
      <c r="H15" s="31"/>
      <c r="I15" s="24"/>
      <c r="J15" s="31"/>
      <c r="K15" s="24"/>
      <c r="L15" s="31"/>
      <c r="M15" s="24"/>
      <c r="N15" s="31"/>
      <c r="O15" s="24"/>
      <c r="P15" s="31"/>
      <c r="Q15" s="24"/>
      <c r="R15" s="31"/>
      <c r="S15" s="24"/>
    </row>
    <row r="16" spans="1:19" ht="18.75" customHeight="1" x14ac:dyDescent="0.2">
      <c r="A16" s="21" t="s">
        <v>78</v>
      </c>
      <c r="B16" s="48">
        <v>0</v>
      </c>
      <c r="C16" s="28" t="s">
        <v>4</v>
      </c>
      <c r="D16" s="47">
        <f>$B$16</f>
        <v>0</v>
      </c>
      <c r="E16" s="28" t="s">
        <v>4</v>
      </c>
      <c r="F16" s="47">
        <f>$B$16</f>
        <v>0</v>
      </c>
      <c r="G16" s="28" t="s">
        <v>4</v>
      </c>
      <c r="H16" s="47">
        <f>$B$16</f>
        <v>0</v>
      </c>
      <c r="I16" s="28" t="s">
        <v>4</v>
      </c>
      <c r="J16" s="47">
        <f>$B$16</f>
        <v>0</v>
      </c>
      <c r="K16" s="28" t="s">
        <v>4</v>
      </c>
      <c r="L16" s="47">
        <f>$B$16</f>
        <v>0</v>
      </c>
      <c r="M16" s="28" t="s">
        <v>4</v>
      </c>
      <c r="N16" s="47">
        <f>$B$16</f>
        <v>0</v>
      </c>
      <c r="O16" s="28" t="s">
        <v>4</v>
      </c>
      <c r="P16" s="47">
        <v>0</v>
      </c>
      <c r="Q16" s="28" t="s">
        <v>4</v>
      </c>
      <c r="R16" s="47">
        <v>0</v>
      </c>
      <c r="S16" s="28" t="s">
        <v>4</v>
      </c>
    </row>
    <row r="17" spans="1:19" ht="18.75" customHeight="1" x14ac:dyDescent="0.2">
      <c r="A17" s="21" t="s">
        <v>24</v>
      </c>
      <c r="B17" s="46">
        <v>0</v>
      </c>
      <c r="C17" s="28" t="s">
        <v>23</v>
      </c>
      <c r="D17" s="36">
        <v>0</v>
      </c>
      <c r="E17" s="28" t="s">
        <v>23</v>
      </c>
      <c r="F17" s="36">
        <v>0</v>
      </c>
      <c r="G17" s="28" t="s">
        <v>23</v>
      </c>
      <c r="H17" s="36">
        <v>0</v>
      </c>
      <c r="I17" s="28" t="s">
        <v>23</v>
      </c>
      <c r="J17" s="36">
        <v>0</v>
      </c>
      <c r="K17" s="28" t="s">
        <v>23</v>
      </c>
      <c r="L17" s="36">
        <v>0</v>
      </c>
      <c r="M17" s="28" t="s">
        <v>23</v>
      </c>
      <c r="N17" s="36">
        <v>0</v>
      </c>
      <c r="O17" s="28" t="s">
        <v>23</v>
      </c>
      <c r="P17" s="36">
        <v>0</v>
      </c>
      <c r="Q17" s="28" t="s">
        <v>23</v>
      </c>
      <c r="R17" s="36">
        <v>0</v>
      </c>
      <c r="S17" s="28" t="s">
        <v>23</v>
      </c>
    </row>
    <row r="18" spans="1:19" ht="18.75" customHeight="1" x14ac:dyDescent="0.2">
      <c r="A18" s="21" t="s">
        <v>22</v>
      </c>
      <c r="B18" s="45">
        <v>0</v>
      </c>
      <c r="C18" s="28"/>
      <c r="D18" s="44">
        <f>+B18</f>
        <v>0</v>
      </c>
      <c r="E18" s="28"/>
      <c r="F18" s="44">
        <f>+B18</f>
        <v>0</v>
      </c>
      <c r="G18" s="28"/>
      <c r="H18" s="44">
        <f>+B18</f>
        <v>0</v>
      </c>
      <c r="I18" s="28"/>
      <c r="J18" s="44">
        <f>+B18</f>
        <v>0</v>
      </c>
      <c r="K18" s="28"/>
      <c r="L18" s="44">
        <f>+B18</f>
        <v>0</v>
      </c>
      <c r="M18" s="28"/>
      <c r="N18" s="44">
        <f>+D18</f>
        <v>0</v>
      </c>
      <c r="O18" s="28"/>
      <c r="P18" s="44">
        <f>+F18</f>
        <v>0</v>
      </c>
      <c r="Q18" s="28"/>
      <c r="R18" s="44">
        <f>+H18</f>
        <v>0</v>
      </c>
      <c r="S18" s="28"/>
    </row>
    <row r="19" spans="1:19" ht="18.75" customHeight="1" x14ac:dyDescent="0.2">
      <c r="A19" s="21" t="s">
        <v>21</v>
      </c>
      <c r="B19" s="43">
        <f>(B17*B13)/1000</f>
        <v>0</v>
      </c>
      <c r="C19" s="42" t="s">
        <v>20</v>
      </c>
      <c r="D19" s="43">
        <f>(D17*D13)/1000</f>
        <v>0</v>
      </c>
      <c r="E19" s="42" t="s">
        <v>20</v>
      </c>
      <c r="F19" s="43">
        <f>(F17*F13)/1000</f>
        <v>0</v>
      </c>
      <c r="G19" s="42" t="s">
        <v>20</v>
      </c>
      <c r="H19" s="43">
        <f>(H17*H13)/1000</f>
        <v>0</v>
      </c>
      <c r="I19" s="42" t="s">
        <v>20</v>
      </c>
      <c r="J19" s="43">
        <f>(J17*J13)/1000</f>
        <v>0</v>
      </c>
      <c r="K19" s="42" t="s">
        <v>20</v>
      </c>
      <c r="L19" s="43">
        <f>(L17*L13)/1000</f>
        <v>0</v>
      </c>
      <c r="M19" s="42" t="s">
        <v>20</v>
      </c>
      <c r="N19" s="43">
        <f>(N17*N13)/1000</f>
        <v>0</v>
      </c>
      <c r="O19" s="42" t="s">
        <v>20</v>
      </c>
      <c r="P19" s="43">
        <f>(P17*P13)/1000</f>
        <v>0</v>
      </c>
      <c r="Q19" s="42" t="s">
        <v>20</v>
      </c>
      <c r="R19" s="43">
        <f>(R17*R13)/1000</f>
        <v>0</v>
      </c>
      <c r="S19" s="42" t="s">
        <v>20</v>
      </c>
    </row>
    <row r="20" spans="1:19" s="15" customFormat="1" ht="18.75" customHeight="1" thickBot="1" x14ac:dyDescent="0.3">
      <c r="A20" s="18" t="s">
        <v>19</v>
      </c>
      <c r="B20" s="33">
        <f>B19*HLOOKUP($B$12,Hilfsrechnungen!$D$13:$R$15,3,FALSE)</f>
        <v>0</v>
      </c>
      <c r="C20" s="32" t="s">
        <v>4</v>
      </c>
      <c r="D20" s="33">
        <f>D19*HLOOKUP($B$12,Hilfsrechnungen!$D$13:$R$15,3,FALSE)</f>
        <v>0</v>
      </c>
      <c r="E20" s="32" t="s">
        <v>4</v>
      </c>
      <c r="F20" s="33">
        <f>F19*HLOOKUP($B$12,Hilfsrechnungen!$D$13:$R$15,3,FALSE)</f>
        <v>0</v>
      </c>
      <c r="G20" s="32" t="s">
        <v>4</v>
      </c>
      <c r="H20" s="33">
        <f>H19*HLOOKUP($B$12,Hilfsrechnungen!$D$13:$R$15,3,FALSE)</f>
        <v>0</v>
      </c>
      <c r="I20" s="32" t="s">
        <v>4</v>
      </c>
      <c r="J20" s="33">
        <f>J19*HLOOKUP($B$12,Hilfsrechnungen!$D$13:$R$15,3,FALSE)</f>
        <v>0</v>
      </c>
      <c r="K20" s="32" t="s">
        <v>4</v>
      </c>
      <c r="L20" s="33">
        <f>L19*HLOOKUP($B$12,Hilfsrechnungen!$D$13:$R$15,3,FALSE)</f>
        <v>0</v>
      </c>
      <c r="M20" s="32" t="s">
        <v>4</v>
      </c>
      <c r="N20" s="33">
        <f>N19*HLOOKUP($B$12,Hilfsrechnungen!$D$13:$R$15,3,FALSE)</f>
        <v>0</v>
      </c>
      <c r="O20" s="32" t="s">
        <v>4</v>
      </c>
      <c r="P20" s="33">
        <f>P19*HLOOKUP($B$12,Hilfsrechnungen!$D$13:$R$15,3,FALSE)</f>
        <v>0</v>
      </c>
      <c r="Q20" s="32" t="s">
        <v>4</v>
      </c>
      <c r="R20" s="33">
        <f>R19*HLOOKUP($B$12,Hilfsrechnungen!$D$13:$R$15,3,FALSE)</f>
        <v>0</v>
      </c>
      <c r="S20" s="32" t="s">
        <v>4</v>
      </c>
    </row>
    <row r="21" spans="1:19" ht="39" customHeight="1" thickTop="1" x14ac:dyDescent="0.25">
      <c r="A21" s="41" t="s">
        <v>18</v>
      </c>
      <c r="B21" s="40"/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</row>
    <row r="22" spans="1:19" ht="18.75" customHeight="1" x14ac:dyDescent="0.2">
      <c r="A22" s="21" t="s">
        <v>17</v>
      </c>
      <c r="B22" s="38">
        <v>0</v>
      </c>
      <c r="C22" s="28" t="s">
        <v>16</v>
      </c>
      <c r="D22" s="38"/>
      <c r="E22" s="28" t="s">
        <v>4</v>
      </c>
      <c r="F22" s="38"/>
      <c r="G22" s="28" t="s">
        <v>4</v>
      </c>
      <c r="H22" s="38"/>
      <c r="I22" s="28" t="s">
        <v>4</v>
      </c>
      <c r="J22" s="38"/>
      <c r="K22" s="28" t="s">
        <v>4</v>
      </c>
      <c r="L22" s="38"/>
      <c r="M22" s="28" t="s">
        <v>4</v>
      </c>
      <c r="N22" s="38"/>
      <c r="O22" s="28" t="s">
        <v>4</v>
      </c>
      <c r="P22" s="38"/>
      <c r="Q22" s="28" t="s">
        <v>4</v>
      </c>
      <c r="R22" s="38"/>
      <c r="S22" s="28" t="s">
        <v>4</v>
      </c>
    </row>
    <row r="23" spans="1:19" ht="18.75" customHeight="1" x14ac:dyDescent="0.2">
      <c r="A23" s="21" t="s">
        <v>15</v>
      </c>
      <c r="B23" s="37">
        <v>0</v>
      </c>
      <c r="C23" s="28" t="s">
        <v>14</v>
      </c>
      <c r="D23" s="36"/>
      <c r="E23" s="28" t="s">
        <v>14</v>
      </c>
      <c r="F23" s="36"/>
      <c r="G23" s="28" t="s">
        <v>14</v>
      </c>
      <c r="H23" s="36"/>
      <c r="I23" s="28" t="s">
        <v>14</v>
      </c>
      <c r="J23" s="36"/>
      <c r="K23" s="28" t="s">
        <v>14</v>
      </c>
      <c r="L23" s="36"/>
      <c r="M23" s="28" t="s">
        <v>14</v>
      </c>
      <c r="N23" s="36"/>
      <c r="O23" s="28" t="s">
        <v>14</v>
      </c>
      <c r="P23" s="36"/>
      <c r="Q23" s="28" t="s">
        <v>14</v>
      </c>
      <c r="R23" s="36"/>
      <c r="S23" s="28" t="s">
        <v>14</v>
      </c>
    </row>
    <row r="24" spans="1:19" ht="18.75" customHeight="1" x14ac:dyDescent="0.2">
      <c r="A24" s="21" t="s">
        <v>13</v>
      </c>
      <c r="B24" s="35">
        <v>0</v>
      </c>
      <c r="C24" s="28"/>
      <c r="D24" s="34">
        <f>B24</f>
        <v>0</v>
      </c>
      <c r="E24" s="28"/>
      <c r="F24" s="34">
        <f>D24</f>
        <v>0</v>
      </c>
      <c r="G24" s="28"/>
      <c r="H24" s="34">
        <f>F24</f>
        <v>0</v>
      </c>
      <c r="I24" s="28"/>
      <c r="J24" s="34">
        <f>H24</f>
        <v>0</v>
      </c>
      <c r="K24" s="28"/>
      <c r="L24" s="34">
        <f>J24</f>
        <v>0</v>
      </c>
      <c r="M24" s="28"/>
      <c r="N24" s="34">
        <f>L24</f>
        <v>0</v>
      </c>
      <c r="O24" s="28"/>
      <c r="P24" s="34">
        <f>N24</f>
        <v>0</v>
      </c>
      <c r="Q24" s="28"/>
      <c r="R24" s="34">
        <f>P24</f>
        <v>0</v>
      </c>
      <c r="S24" s="28"/>
    </row>
    <row r="25" spans="1:19" s="15" customFormat="1" ht="15.75" thickBot="1" x14ac:dyDescent="0.3">
      <c r="A25" s="18" t="s">
        <v>12</v>
      </c>
      <c r="B25" s="33">
        <f>B$23*HLOOKUP($B$12,Gerät1,3,FALSE)</f>
        <v>0</v>
      </c>
      <c r="C25" s="32" t="s">
        <v>4</v>
      </c>
      <c r="D25" s="33">
        <f>D$23*HLOOKUP($B$12,Gerät2,3,FALSE)</f>
        <v>0</v>
      </c>
      <c r="E25" s="32" t="s">
        <v>4</v>
      </c>
      <c r="F25" s="33">
        <f>F$23*HLOOKUP($B$12,Gerät3,3,FALSE)</f>
        <v>0</v>
      </c>
      <c r="G25" s="32" t="s">
        <v>4</v>
      </c>
      <c r="H25" s="33">
        <f>H$23*HLOOKUP($B$12,Gerät4,3,FALSE)</f>
        <v>0</v>
      </c>
      <c r="I25" s="32" t="s">
        <v>4</v>
      </c>
      <c r="J25" s="33">
        <f>J$23*HLOOKUP($B$12,Gerät5,3,FALSE)</f>
        <v>0</v>
      </c>
      <c r="K25" s="32" t="s">
        <v>4</v>
      </c>
      <c r="L25" s="33">
        <f>L$23*HLOOKUP($B$12,Gerät6,3,FALSE)</f>
        <v>0</v>
      </c>
      <c r="M25" s="32" t="s">
        <v>4</v>
      </c>
      <c r="N25" s="33">
        <f>N$23*HLOOKUP($B$12,Gerät7,3,FALSE)</f>
        <v>0</v>
      </c>
      <c r="O25" s="32" t="s">
        <v>4</v>
      </c>
      <c r="P25" s="33">
        <f>P$23*HLOOKUP($B$12,Gerät8,3,FALSE)</f>
        <v>0</v>
      </c>
      <c r="Q25" s="32" t="s">
        <v>4</v>
      </c>
      <c r="R25" s="33">
        <f>R$23*HLOOKUP($B$12,Gerät9,3,FALSE)</f>
        <v>0</v>
      </c>
      <c r="S25" s="32" t="s">
        <v>4</v>
      </c>
    </row>
    <row r="26" spans="1:19" s="15" customFormat="1" ht="15.75" thickTop="1" x14ac:dyDescent="0.25">
      <c r="A26" s="27" t="s">
        <v>11</v>
      </c>
      <c r="B26" s="31"/>
      <c r="C26" s="24"/>
      <c r="D26" s="31"/>
      <c r="E26" s="24"/>
      <c r="F26" s="31"/>
      <c r="G26" s="24"/>
      <c r="H26" s="31"/>
      <c r="I26" s="24"/>
      <c r="J26" s="31"/>
      <c r="K26" s="24"/>
      <c r="L26" s="31"/>
      <c r="M26" s="24"/>
      <c r="N26" s="31"/>
      <c r="O26" s="24"/>
      <c r="P26" s="31"/>
      <c r="Q26" s="24"/>
      <c r="R26" s="31"/>
      <c r="S26" s="24"/>
    </row>
    <row r="27" spans="1:19" s="15" customFormat="1" ht="15" x14ac:dyDescent="0.25">
      <c r="A27" s="21" t="s">
        <v>10</v>
      </c>
      <c r="B27" s="30">
        <v>0.04</v>
      </c>
      <c r="C27" s="28"/>
      <c r="D27" s="29">
        <f>$B$27</f>
        <v>0.04</v>
      </c>
      <c r="E27" s="28"/>
      <c r="F27" s="29">
        <f>$B$27</f>
        <v>0.04</v>
      </c>
      <c r="G27" s="28"/>
      <c r="H27" s="29">
        <f>$B$27</f>
        <v>0.04</v>
      </c>
      <c r="I27" s="28"/>
      <c r="J27" s="29">
        <f>$B$27</f>
        <v>0.04</v>
      </c>
      <c r="K27" s="28"/>
      <c r="L27" s="29">
        <f>$B$27</f>
        <v>0.04</v>
      </c>
      <c r="M27" s="28"/>
      <c r="N27" s="29">
        <f>$B$27</f>
        <v>0.04</v>
      </c>
      <c r="O27" s="28"/>
      <c r="P27" s="29">
        <f>$B$27</f>
        <v>0.04</v>
      </c>
      <c r="Q27" s="28"/>
      <c r="R27" s="29">
        <f>$B$27</f>
        <v>0.04</v>
      </c>
      <c r="S27" s="28"/>
    </row>
    <row r="28" spans="1:19" s="15" customFormat="1" ht="15" x14ac:dyDescent="0.25">
      <c r="A28" s="27" t="s">
        <v>9</v>
      </c>
      <c r="B28" s="26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</row>
    <row r="29" spans="1:19" x14ac:dyDescent="0.2">
      <c r="A29" s="23" t="s">
        <v>8</v>
      </c>
      <c r="B29" s="22">
        <f>B10+HLOOKUP($B$12,Strom,8,FALSE)+HLOOKUP($B$12,Gerät1,8,FALSE)</f>
        <v>0</v>
      </c>
      <c r="C29" s="19" t="s">
        <v>4</v>
      </c>
      <c r="D29" s="22">
        <f>D10+HLOOKUP($B$12,Strom,12,FALSE)+HLOOKUP($B$12,Gerät2,8,FALSE)</f>
        <v>0</v>
      </c>
      <c r="E29" s="19" t="s">
        <v>4</v>
      </c>
      <c r="F29" s="22">
        <f>F10+HLOOKUP($B$12,Strom,16,FALSE)+HLOOKUP($B$12,Gerät3,8,FALSE)</f>
        <v>0</v>
      </c>
      <c r="G29" s="19" t="s">
        <v>4</v>
      </c>
      <c r="H29" s="22">
        <f>H10+HLOOKUP($B$12,Strom,20,FALSE)+HLOOKUP($B$12,Gerät4,8,FALSE)</f>
        <v>0</v>
      </c>
      <c r="I29" s="19" t="s">
        <v>4</v>
      </c>
      <c r="J29" s="22">
        <f>J10+HLOOKUP($B$12,Strom,24,FALSE)+HLOOKUP($B$12,Gerät5,8,FALSE)</f>
        <v>0</v>
      </c>
      <c r="K29" s="19" t="s">
        <v>4</v>
      </c>
      <c r="L29" s="22">
        <f>L10+HLOOKUP($B$12,Strom,28,FALSE)+HLOOKUP($B$12,Gerät6,8,FALSE)</f>
        <v>0</v>
      </c>
      <c r="M29" s="19" t="s">
        <v>4</v>
      </c>
      <c r="N29" s="22">
        <f>N10+HLOOKUP($B$12,Strom,32,FALSE)+HLOOKUP($B$12,Gerät7,8,FALSE)</f>
        <v>0</v>
      </c>
      <c r="O29" s="19" t="s">
        <v>4</v>
      </c>
      <c r="P29" s="22">
        <f>P10+HLOOKUP($B$12,Strom,36,FALSE)+HLOOKUP($B$12,Gerät8,8,FALSE)</f>
        <v>0</v>
      </c>
      <c r="Q29" s="19" t="s">
        <v>4</v>
      </c>
      <c r="R29" s="22">
        <f>R10+HLOOKUP($B$12,Strom,40,FALSE)+HLOOKUP($B$12,Gerät9,8,FALSE)</f>
        <v>0</v>
      </c>
      <c r="S29" s="19" t="s">
        <v>4</v>
      </c>
    </row>
    <row r="30" spans="1:19" x14ac:dyDescent="0.2">
      <c r="A30" s="21" t="s">
        <v>7</v>
      </c>
      <c r="B30" s="20">
        <v>1</v>
      </c>
      <c r="C30" s="19" t="s">
        <v>6</v>
      </c>
      <c r="D30" s="20">
        <v>1</v>
      </c>
      <c r="E30" s="19" t="s">
        <v>6</v>
      </c>
      <c r="F30" s="20">
        <v>1</v>
      </c>
      <c r="G30" s="19" t="s">
        <v>6</v>
      </c>
      <c r="H30" s="20">
        <v>1</v>
      </c>
      <c r="I30" s="19" t="s">
        <v>6</v>
      </c>
      <c r="J30" s="20">
        <v>1</v>
      </c>
      <c r="K30" s="19" t="s">
        <v>6</v>
      </c>
      <c r="L30" s="20">
        <v>1</v>
      </c>
      <c r="M30" s="19" t="s">
        <v>6</v>
      </c>
      <c r="N30" s="20">
        <v>1</v>
      </c>
      <c r="O30" s="19" t="s">
        <v>6</v>
      </c>
      <c r="P30" s="20">
        <v>1</v>
      </c>
      <c r="Q30" s="19" t="s">
        <v>6</v>
      </c>
      <c r="R30" s="20">
        <v>1</v>
      </c>
      <c r="S30" s="19" t="s">
        <v>6</v>
      </c>
    </row>
    <row r="31" spans="1:19" s="15" customFormat="1" ht="15" x14ac:dyDescent="0.25">
      <c r="A31" s="18" t="s">
        <v>5</v>
      </c>
      <c r="B31" s="17">
        <f>B29*B30</f>
        <v>0</v>
      </c>
      <c r="C31" s="16" t="s">
        <v>4</v>
      </c>
      <c r="D31" s="17">
        <f>D29*D30</f>
        <v>0</v>
      </c>
      <c r="E31" s="16" t="s">
        <v>4</v>
      </c>
      <c r="F31" s="17">
        <f>F29*F30</f>
        <v>0</v>
      </c>
      <c r="G31" s="16" t="s">
        <v>4</v>
      </c>
      <c r="H31" s="17">
        <f>H29*H30</f>
        <v>0</v>
      </c>
      <c r="I31" s="16" t="s">
        <v>4</v>
      </c>
      <c r="J31" s="17">
        <f>J29*J30</f>
        <v>0</v>
      </c>
      <c r="K31" s="16" t="s">
        <v>4</v>
      </c>
      <c r="L31" s="17">
        <f>L29*L30</f>
        <v>0</v>
      </c>
      <c r="M31" s="16" t="s">
        <v>4</v>
      </c>
      <c r="N31" s="17">
        <f>N29*N30</f>
        <v>0</v>
      </c>
      <c r="O31" s="16" t="s">
        <v>4</v>
      </c>
      <c r="P31" s="17">
        <f>P29*P30</f>
        <v>0</v>
      </c>
      <c r="Q31" s="16" t="s">
        <v>4</v>
      </c>
      <c r="R31" s="17">
        <f>R29*R30</f>
        <v>0</v>
      </c>
      <c r="S31" s="16" t="s">
        <v>4</v>
      </c>
    </row>
    <row r="32" spans="1:19" ht="15.75" thickBot="1" x14ac:dyDescent="0.3">
      <c r="A32" s="14"/>
      <c r="B32" s="13"/>
      <c r="C32" s="6"/>
      <c r="D32" s="13"/>
      <c r="E32" s="6"/>
      <c r="F32" s="13"/>
      <c r="G32" s="6"/>
      <c r="H32" s="13"/>
      <c r="I32" s="6"/>
      <c r="J32" s="13"/>
      <c r="K32" s="6"/>
      <c r="L32" s="13"/>
      <c r="M32" s="6"/>
      <c r="N32" s="13"/>
      <c r="O32" s="6"/>
      <c r="P32" s="13"/>
      <c r="Q32" s="12"/>
      <c r="R32" s="13"/>
      <c r="S32" s="12"/>
    </row>
    <row r="33" spans="1:19" s="2" customFormat="1" ht="18.75" customHeight="1" thickBot="1" x14ac:dyDescent="0.3">
      <c r="A33" s="11" t="s">
        <v>3</v>
      </c>
      <c r="B33" s="10">
        <f>B31+D31+F31+H31+J31+L31+N31+P31+R31</f>
        <v>0</v>
      </c>
      <c r="C33" s="9"/>
      <c r="D33" s="4"/>
      <c r="E33" s="3"/>
      <c r="F33" s="4"/>
      <c r="G33" s="3"/>
      <c r="H33" s="4"/>
      <c r="I33" s="3"/>
      <c r="J33" s="4"/>
      <c r="K33" s="3"/>
      <c r="L33" s="4"/>
      <c r="M33" s="3"/>
      <c r="N33" s="4"/>
      <c r="O33" s="3"/>
      <c r="P33" s="4"/>
      <c r="Q33" s="3"/>
      <c r="R33" s="4"/>
      <c r="S33" s="3"/>
    </row>
    <row r="34" spans="1:19" s="2" customFormat="1" ht="18.75" customHeight="1" thickTop="1" thickBot="1" x14ac:dyDescent="0.3">
      <c r="A34" s="8"/>
      <c r="B34" s="7"/>
      <c r="C34" s="6"/>
      <c r="D34" s="4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3"/>
    </row>
    <row r="35" spans="1:19" s="2" customFormat="1" ht="18.75" customHeight="1" x14ac:dyDescent="0.25">
      <c r="A35" s="5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  <c r="O35" s="3"/>
      <c r="P35" s="4"/>
      <c r="Q35" s="3"/>
      <c r="R35" s="4"/>
      <c r="S35" s="3"/>
    </row>
    <row r="36" spans="1:19" x14ac:dyDescent="0.2">
      <c r="L36" s="2"/>
      <c r="N36" s="2"/>
      <c r="O36" s="2"/>
      <c r="P36" s="2"/>
      <c r="R36" s="2"/>
    </row>
    <row r="37" spans="1:19" ht="15" x14ac:dyDescent="0.25">
      <c r="A37" s="87" t="s">
        <v>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9"/>
      <c r="Q37" s="88"/>
      <c r="R37" s="88"/>
      <c r="S37" s="90"/>
    </row>
    <row r="38" spans="1:19" ht="16.5" customHeight="1" x14ac:dyDescent="0.2">
      <c r="A38" s="91" t="s">
        <v>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3"/>
      <c r="P38" s="93"/>
      <c r="Q38" s="93"/>
      <c r="R38" s="93"/>
      <c r="S38" s="94"/>
    </row>
    <row r="39" spans="1:19" x14ac:dyDescent="0.2">
      <c r="A39" s="95" t="s">
        <v>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97"/>
      <c r="P39" s="97"/>
      <c r="Q39" s="97"/>
      <c r="R39" s="97"/>
      <c r="S39" s="98"/>
    </row>
    <row r="42" spans="1:19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</sheetData>
  <protectedRanges>
    <protectedRange sqref="B12:B13 B17 D17 F17 H17 J17 L17 E2:F2 N17 P17 D23:D24 B6:B9 D6:D9 F6:F9 H6:H9 J6:J9 L6:L9 N6:N9 P6:P9 R17 A4:S4 R6:R9 B23:B24 F23:F24 H23:H24 J23:J24 L23:L24 N23:N24 P23:P24 R23:R24" name="Bereich1"/>
  </protectedRanges>
  <mergeCells count="22">
    <mergeCell ref="R3:S3"/>
    <mergeCell ref="R4:S4"/>
    <mergeCell ref="E2:F2"/>
    <mergeCell ref="N3:O3"/>
    <mergeCell ref="P3:Q3"/>
    <mergeCell ref="P4:Q4"/>
    <mergeCell ref="N4:O4"/>
    <mergeCell ref="L4:M4"/>
    <mergeCell ref="F3:G3"/>
    <mergeCell ref="H3:I3"/>
    <mergeCell ref="J4:K4"/>
    <mergeCell ref="H4:I4"/>
    <mergeCell ref="A42:M42"/>
    <mergeCell ref="A38:M38"/>
    <mergeCell ref="J3:K3"/>
    <mergeCell ref="L3:M3"/>
    <mergeCell ref="B3:C3"/>
    <mergeCell ref="D3:E3"/>
    <mergeCell ref="B4:C4"/>
    <mergeCell ref="M37:P37"/>
    <mergeCell ref="F4:G4"/>
    <mergeCell ref="D4:E4"/>
  </mergeCells>
  <pageMargins left="0.70866141732283472" right="0.78740157480314965" top="0.98425196850393704" bottom="0.98425196850393704" header="0.51181102362204722" footer="0.51181102362204722"/>
  <pageSetup paperSize="9" scale="57" orientation="landscape" r:id="rId1"/>
  <headerFooter alignWithMargins="0">
    <oddFooter>&amp;L© Berliner Energieagentur GmbH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54"/>
  <sheetViews>
    <sheetView topLeftCell="A40" workbookViewId="0">
      <selection activeCell="B54" sqref="B54"/>
    </sheetView>
  </sheetViews>
  <sheetFormatPr baseColWidth="10" defaultRowHeight="12.75" x14ac:dyDescent="0.2"/>
  <cols>
    <col min="1" max="1" width="6" style="65" customWidth="1"/>
    <col min="2" max="2" width="11.42578125" style="65"/>
    <col min="3" max="3" width="17.85546875" style="65" bestFit="1" customWidth="1"/>
    <col min="4" max="4" width="14.85546875" style="65" customWidth="1"/>
    <col min="5" max="16384" width="11.42578125" style="65"/>
  </cols>
  <sheetData>
    <row r="9" spans="1:18" ht="20.25" x14ac:dyDescent="0.3">
      <c r="B9" s="64" t="s">
        <v>65</v>
      </c>
    </row>
    <row r="13" spans="1:18" x14ac:dyDescent="0.2">
      <c r="A13" s="65">
        <v>1</v>
      </c>
      <c r="C13" s="68" t="s">
        <v>64</v>
      </c>
      <c r="D13" s="68">
        <v>1</v>
      </c>
      <c r="E13" s="68">
        <v>2</v>
      </c>
      <c r="F13" s="68">
        <v>3</v>
      </c>
      <c r="G13" s="68">
        <v>4</v>
      </c>
      <c r="H13" s="68">
        <v>5</v>
      </c>
      <c r="I13" s="68">
        <v>6</v>
      </c>
      <c r="J13" s="68">
        <v>7</v>
      </c>
      <c r="K13" s="68">
        <v>8</v>
      </c>
      <c r="L13" s="68">
        <v>9</v>
      </c>
      <c r="M13" s="68">
        <v>10</v>
      </c>
      <c r="N13" s="68">
        <v>11</v>
      </c>
      <c r="O13" s="68">
        <v>12</v>
      </c>
      <c r="P13" s="68">
        <v>13</v>
      </c>
      <c r="Q13" s="68">
        <v>14</v>
      </c>
      <c r="R13" s="68">
        <v>15</v>
      </c>
    </row>
    <row r="14" spans="1:18" x14ac:dyDescent="0.2">
      <c r="A14" s="65">
        <v>2</v>
      </c>
      <c r="C14" s="68" t="s">
        <v>63</v>
      </c>
      <c r="D14" s="67">
        <f>Lebenszykluskosten!B16</f>
        <v>0</v>
      </c>
      <c r="E14" s="67">
        <f>D14*(1+Lebenszykluskosten!$B$18)</f>
        <v>0</v>
      </c>
      <c r="F14" s="67">
        <f>E14*(1+Lebenszykluskosten!$B$18)</f>
        <v>0</v>
      </c>
      <c r="G14" s="67">
        <f>F14*(1+Lebenszykluskosten!$B$18)</f>
        <v>0</v>
      </c>
      <c r="H14" s="67">
        <f>G14*(1+Lebenszykluskosten!$B$18)</f>
        <v>0</v>
      </c>
      <c r="I14" s="67">
        <f>H14*(1+Lebenszykluskosten!$B$18)</f>
        <v>0</v>
      </c>
      <c r="J14" s="67">
        <f>I14*(1+Lebenszykluskosten!$B$18)</f>
        <v>0</v>
      </c>
      <c r="K14" s="67">
        <f>J14*(1+Lebenszykluskosten!$B$18)</f>
        <v>0</v>
      </c>
      <c r="L14" s="67">
        <f>K14*(1+Lebenszykluskosten!$B$18)</f>
        <v>0</v>
      </c>
      <c r="M14" s="67">
        <f>L14*(1+Lebenszykluskosten!$B$18)</f>
        <v>0</v>
      </c>
      <c r="N14" s="67">
        <f>M14*(1+Lebenszykluskosten!$B$18)</f>
        <v>0</v>
      </c>
      <c r="O14" s="67">
        <f>N14*(1+Lebenszykluskosten!$B$18)</f>
        <v>0</v>
      </c>
      <c r="P14" s="67">
        <f>O14*(1+Lebenszykluskosten!$B$18)</f>
        <v>0</v>
      </c>
      <c r="Q14" s="67">
        <f>P14*(1+Lebenszykluskosten!$B$18)</f>
        <v>0</v>
      </c>
      <c r="R14" s="67">
        <f>Q14*(1+Lebenszykluskosten!$B$18)</f>
        <v>0</v>
      </c>
    </row>
    <row r="15" spans="1:18" x14ac:dyDescent="0.2">
      <c r="A15" s="65">
        <v>3</v>
      </c>
      <c r="C15" s="68" t="s">
        <v>60</v>
      </c>
      <c r="D15" s="67">
        <f>D14</f>
        <v>0</v>
      </c>
      <c r="E15" s="67">
        <f t="shared" ref="E15:R15" si="0">D15+E14</f>
        <v>0</v>
      </c>
      <c r="F15" s="67">
        <f t="shared" si="0"/>
        <v>0</v>
      </c>
      <c r="G15" s="67">
        <f t="shared" si="0"/>
        <v>0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t="shared" si="0"/>
        <v>0</v>
      </c>
      <c r="L15" s="67">
        <f t="shared" si="0"/>
        <v>0</v>
      </c>
      <c r="M15" s="67">
        <f t="shared" si="0"/>
        <v>0</v>
      </c>
      <c r="N15" s="67">
        <f t="shared" si="0"/>
        <v>0</v>
      </c>
      <c r="O15" s="67">
        <f t="shared" si="0"/>
        <v>0</v>
      </c>
      <c r="P15" s="67">
        <f t="shared" si="0"/>
        <v>0</v>
      </c>
      <c r="Q15" s="67">
        <f t="shared" si="0"/>
        <v>0</v>
      </c>
      <c r="R15" s="67">
        <f t="shared" si="0"/>
        <v>0</v>
      </c>
    </row>
    <row r="16" spans="1:18" x14ac:dyDescent="0.2">
      <c r="A16" s="65">
        <v>4</v>
      </c>
      <c r="C16" s="68" t="s">
        <v>62</v>
      </c>
      <c r="D16" s="70">
        <f>1/(1+Lebenszykluskosten!$B$27)^(Hilfsrechnungen!D13-1)</f>
        <v>1</v>
      </c>
      <c r="E16" s="70">
        <f>1/(1+Lebenszykluskosten!$B$27)^(Hilfsrechnungen!E13-1)</f>
        <v>0.96153846153846145</v>
      </c>
      <c r="F16" s="70">
        <f>1/(1+Lebenszykluskosten!$B$27)^(Hilfsrechnungen!F13-1)</f>
        <v>0.92455621301775137</v>
      </c>
      <c r="G16" s="70">
        <f>1/(1+Lebenszykluskosten!$B$27)^(Hilfsrechnungen!G13-1)</f>
        <v>0.88899635867091487</v>
      </c>
      <c r="H16" s="70">
        <f>1/(1+Lebenszykluskosten!$B$27)^(Hilfsrechnungen!H13-1)</f>
        <v>0.85480419102972571</v>
      </c>
      <c r="I16" s="70">
        <f>1/(1+Lebenszykluskosten!$B$27)^(Hilfsrechnungen!I13-1)</f>
        <v>0.82192710675935154</v>
      </c>
      <c r="J16" s="70">
        <f>1/(1+Lebenszykluskosten!$B$27)^(Hilfsrechnungen!J13-1)</f>
        <v>0.79031452573014571</v>
      </c>
      <c r="K16" s="70">
        <f>1/(1+Lebenszykluskosten!$B$27)^(Hilfsrechnungen!K13-1)</f>
        <v>0.75991781320206331</v>
      </c>
      <c r="L16" s="70">
        <f>1/(1+Lebenszykluskosten!$B$27)^(Hilfsrechnungen!L13-1)</f>
        <v>0.73069020500198378</v>
      </c>
      <c r="M16" s="70">
        <f>1/(1+Lebenszykluskosten!$B$27)^(Hilfsrechnungen!M13-1)</f>
        <v>0.70258673557883045</v>
      </c>
      <c r="N16" s="70">
        <f>1/(1+Lebenszykluskosten!$B$27)^(Hilfsrechnungen!N13-1)</f>
        <v>0.67556416882579851</v>
      </c>
      <c r="O16" s="70">
        <f>1/(1+Lebenszykluskosten!$B$27)^(Hilfsrechnungen!O13-1)</f>
        <v>0.6495809315632679</v>
      </c>
      <c r="P16" s="70">
        <f>1/(1+Lebenszykluskosten!$B$27)^(Hilfsrechnungen!P13-1)</f>
        <v>0.62459704958006512</v>
      </c>
      <c r="Q16" s="70">
        <f>1/(1+Lebenszykluskosten!$B$27)^(Hilfsrechnungen!Q13-1)</f>
        <v>0.600574086134678</v>
      </c>
      <c r="R16" s="70">
        <f>1/(1+Lebenszykluskosten!$B$27)^(Hilfsrechnungen!R13-1)</f>
        <v>0.57747508282180582</v>
      </c>
    </row>
    <row r="17" spans="1:18" x14ac:dyDescent="0.2">
      <c r="A17" s="65">
        <v>5</v>
      </c>
    </row>
    <row r="18" spans="1:18" x14ac:dyDescent="0.2">
      <c r="A18" s="65">
        <v>6</v>
      </c>
      <c r="B18" s="68" t="s">
        <v>57</v>
      </c>
      <c r="C18" s="68" t="s">
        <v>25</v>
      </c>
      <c r="D18" s="67">
        <f>$D$14*Lebenszykluskosten!$B$19</f>
        <v>0</v>
      </c>
      <c r="E18" s="67">
        <f>E14*Lebenszykluskosten!$B$19</f>
        <v>0</v>
      </c>
      <c r="F18" s="67">
        <f>F14*Lebenszykluskosten!$B$19</f>
        <v>0</v>
      </c>
      <c r="G18" s="67">
        <f>G14*Lebenszykluskosten!$B$19</f>
        <v>0</v>
      </c>
      <c r="H18" s="67">
        <f>H14*Lebenszykluskosten!$B$19</f>
        <v>0</v>
      </c>
      <c r="I18" s="67">
        <f>I14*Lebenszykluskosten!$B$19</f>
        <v>0</v>
      </c>
      <c r="J18" s="67">
        <f>J14*Lebenszykluskosten!$B$19</f>
        <v>0</v>
      </c>
      <c r="K18" s="67">
        <f>K14*Lebenszykluskosten!$B$19</f>
        <v>0</v>
      </c>
      <c r="L18" s="67">
        <f>L14*Lebenszykluskosten!$B$19</f>
        <v>0</v>
      </c>
      <c r="M18" s="67">
        <f>M14*Lebenszykluskosten!$B$19</f>
        <v>0</v>
      </c>
      <c r="N18" s="67">
        <f>N14*Lebenszykluskosten!$B$19</f>
        <v>0</v>
      </c>
      <c r="O18" s="67">
        <f>O14*Lebenszykluskosten!$B$19</f>
        <v>0</v>
      </c>
      <c r="P18" s="67">
        <f>P14*Lebenszykluskosten!$B$19</f>
        <v>0</v>
      </c>
      <c r="Q18" s="67">
        <f>Q14*Lebenszykluskosten!$B$19</f>
        <v>0</v>
      </c>
      <c r="R18" s="67">
        <f>R14*Lebenszykluskosten!$B$19</f>
        <v>0</v>
      </c>
    </row>
    <row r="19" spans="1:18" ht="25.5" x14ac:dyDescent="0.2">
      <c r="A19" s="65">
        <v>7</v>
      </c>
      <c r="B19" s="68"/>
      <c r="C19" s="69" t="s">
        <v>61</v>
      </c>
      <c r="D19" s="67">
        <f t="shared" ref="D19:R19" si="1">D18*D$16</f>
        <v>0</v>
      </c>
      <c r="E19" s="67">
        <f t="shared" si="1"/>
        <v>0</v>
      </c>
      <c r="F19" s="67">
        <f t="shared" si="1"/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  <c r="R19" s="67">
        <f t="shared" si="1"/>
        <v>0</v>
      </c>
    </row>
    <row r="20" spans="1:18" x14ac:dyDescent="0.2">
      <c r="A20" s="65">
        <v>8</v>
      </c>
      <c r="B20" s="68"/>
      <c r="C20" s="68" t="s">
        <v>60</v>
      </c>
      <c r="D20" s="67">
        <f>D19</f>
        <v>0</v>
      </c>
      <c r="E20" s="67">
        <f t="shared" ref="E20:R20" si="2">D20+E19</f>
        <v>0</v>
      </c>
      <c r="F20" s="67">
        <f t="shared" si="2"/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  <c r="R20" s="67">
        <f t="shared" si="2"/>
        <v>0</v>
      </c>
    </row>
    <row r="21" spans="1:18" x14ac:dyDescent="0.2">
      <c r="A21" s="65">
        <v>9</v>
      </c>
    </row>
    <row r="22" spans="1:18" x14ac:dyDescent="0.2">
      <c r="A22" s="65">
        <v>10</v>
      </c>
      <c r="B22" s="68" t="s">
        <v>56</v>
      </c>
      <c r="C22" s="68" t="s">
        <v>25</v>
      </c>
      <c r="D22" s="67">
        <f>D$14*Lebenszykluskosten!$D$19</f>
        <v>0</v>
      </c>
      <c r="E22" s="67">
        <f>E$14*Lebenszykluskosten!$D$19</f>
        <v>0</v>
      </c>
      <c r="F22" s="67">
        <f>F$14*Lebenszykluskosten!$D$19</f>
        <v>0</v>
      </c>
      <c r="G22" s="67">
        <f>G$14*Lebenszykluskosten!$D$19</f>
        <v>0</v>
      </c>
      <c r="H22" s="67">
        <f>H$14*Lebenszykluskosten!$D$19</f>
        <v>0</v>
      </c>
      <c r="I22" s="67">
        <f>I$14*Lebenszykluskosten!$D$19</f>
        <v>0</v>
      </c>
      <c r="J22" s="67">
        <f>J$14*Lebenszykluskosten!$D$19</f>
        <v>0</v>
      </c>
      <c r="K22" s="67">
        <f>K$14*Lebenszykluskosten!$D$19</f>
        <v>0</v>
      </c>
      <c r="L22" s="67">
        <f>L$14*Lebenszykluskosten!$D$19</f>
        <v>0</v>
      </c>
      <c r="M22" s="67">
        <f>M$14*Lebenszykluskosten!$D$19</f>
        <v>0</v>
      </c>
      <c r="N22" s="67">
        <f>N$14*Lebenszykluskosten!$D$19</f>
        <v>0</v>
      </c>
      <c r="O22" s="67">
        <f>O$14*Lebenszykluskosten!$D$19</f>
        <v>0</v>
      </c>
      <c r="P22" s="67">
        <f>P$14*Lebenszykluskosten!$D$19</f>
        <v>0</v>
      </c>
      <c r="Q22" s="67">
        <f>Q$14*Lebenszykluskosten!$D$19</f>
        <v>0</v>
      </c>
      <c r="R22" s="67">
        <f>R$14*Lebenszykluskosten!$D$19</f>
        <v>0</v>
      </c>
    </row>
    <row r="23" spans="1:18" ht="25.5" x14ac:dyDescent="0.2">
      <c r="A23" s="65">
        <v>11</v>
      </c>
      <c r="B23" s="68"/>
      <c r="C23" s="69" t="s">
        <v>61</v>
      </c>
      <c r="D23" s="67">
        <f t="shared" ref="D23:R23" si="3">D22*D$16</f>
        <v>0</v>
      </c>
      <c r="E23" s="67">
        <f t="shared" si="3"/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 t="shared" si="3"/>
        <v>0</v>
      </c>
      <c r="K23" s="67">
        <f t="shared" si="3"/>
        <v>0</v>
      </c>
      <c r="L23" s="67">
        <f t="shared" si="3"/>
        <v>0</v>
      </c>
      <c r="M23" s="67">
        <f t="shared" si="3"/>
        <v>0</v>
      </c>
      <c r="N23" s="67">
        <f t="shared" si="3"/>
        <v>0</v>
      </c>
      <c r="O23" s="67">
        <f t="shared" si="3"/>
        <v>0</v>
      </c>
      <c r="P23" s="67">
        <f t="shared" si="3"/>
        <v>0</v>
      </c>
      <c r="Q23" s="67">
        <f t="shared" si="3"/>
        <v>0</v>
      </c>
      <c r="R23" s="67">
        <f t="shared" si="3"/>
        <v>0</v>
      </c>
    </row>
    <row r="24" spans="1:18" x14ac:dyDescent="0.2">
      <c r="A24" s="65">
        <v>12</v>
      </c>
      <c r="B24" s="68"/>
      <c r="C24" s="68" t="s">
        <v>60</v>
      </c>
      <c r="D24" s="67">
        <f>D23</f>
        <v>0</v>
      </c>
      <c r="E24" s="67">
        <f t="shared" ref="E24:R24" si="4">D24+E23</f>
        <v>0</v>
      </c>
      <c r="F24" s="67">
        <f t="shared" si="4"/>
        <v>0</v>
      </c>
      <c r="G24" s="67">
        <f t="shared" si="4"/>
        <v>0</v>
      </c>
      <c r="H24" s="67">
        <f t="shared" si="4"/>
        <v>0</v>
      </c>
      <c r="I24" s="67">
        <f t="shared" si="4"/>
        <v>0</v>
      </c>
      <c r="J24" s="67">
        <f t="shared" si="4"/>
        <v>0</v>
      </c>
      <c r="K24" s="67">
        <f t="shared" si="4"/>
        <v>0</v>
      </c>
      <c r="L24" s="67">
        <f t="shared" si="4"/>
        <v>0</v>
      </c>
      <c r="M24" s="67">
        <f t="shared" si="4"/>
        <v>0</v>
      </c>
      <c r="N24" s="67">
        <f t="shared" si="4"/>
        <v>0</v>
      </c>
      <c r="O24" s="67">
        <f t="shared" si="4"/>
        <v>0</v>
      </c>
      <c r="P24" s="67">
        <f t="shared" si="4"/>
        <v>0</v>
      </c>
      <c r="Q24" s="67">
        <f t="shared" si="4"/>
        <v>0</v>
      </c>
      <c r="R24" s="67">
        <f t="shared" si="4"/>
        <v>0</v>
      </c>
    </row>
    <row r="25" spans="1:18" x14ac:dyDescent="0.2">
      <c r="A25" s="65">
        <v>13</v>
      </c>
    </row>
    <row r="26" spans="1:18" x14ac:dyDescent="0.2">
      <c r="A26" s="65">
        <v>14</v>
      </c>
      <c r="B26" s="68" t="s">
        <v>55</v>
      </c>
      <c r="C26" s="68" t="s">
        <v>25</v>
      </c>
      <c r="D26" s="67">
        <f>D$14*Lebenszykluskosten!$F$19</f>
        <v>0</v>
      </c>
      <c r="E26" s="67">
        <f>E$14*Lebenszykluskosten!$F$19</f>
        <v>0</v>
      </c>
      <c r="F26" s="67">
        <f>F$14*Lebenszykluskosten!$F$19</f>
        <v>0</v>
      </c>
      <c r="G26" s="67">
        <f>G$14*Lebenszykluskosten!$F$19</f>
        <v>0</v>
      </c>
      <c r="H26" s="67">
        <f>H$14*Lebenszykluskosten!$F$19</f>
        <v>0</v>
      </c>
      <c r="I26" s="67">
        <f>I$14*Lebenszykluskosten!$F$19</f>
        <v>0</v>
      </c>
      <c r="J26" s="67">
        <f>J$14*Lebenszykluskosten!$F$19</f>
        <v>0</v>
      </c>
      <c r="K26" s="67">
        <f>K$14*Lebenszykluskosten!$F$19</f>
        <v>0</v>
      </c>
      <c r="L26" s="67">
        <f>L$14*Lebenszykluskosten!$F$19</f>
        <v>0</v>
      </c>
      <c r="M26" s="67">
        <f>M$14*Lebenszykluskosten!$F$19</f>
        <v>0</v>
      </c>
      <c r="N26" s="67">
        <f>N$14*Lebenszykluskosten!$F$19</f>
        <v>0</v>
      </c>
      <c r="O26" s="67">
        <f>O$14*Lebenszykluskosten!$F$19</f>
        <v>0</v>
      </c>
      <c r="P26" s="67">
        <f>P$14*Lebenszykluskosten!$F$19</f>
        <v>0</v>
      </c>
      <c r="Q26" s="67">
        <f>Q$14*Lebenszykluskosten!$F$19</f>
        <v>0</v>
      </c>
      <c r="R26" s="67">
        <f>R$14*Lebenszykluskosten!$F$19</f>
        <v>0</v>
      </c>
    </row>
    <row r="27" spans="1:18" ht="25.5" x14ac:dyDescent="0.2">
      <c r="A27" s="65">
        <v>15</v>
      </c>
      <c r="B27" s="68"/>
      <c r="C27" s="69" t="s">
        <v>61</v>
      </c>
      <c r="D27" s="67">
        <f t="shared" ref="D27:R27" si="5">D26*D$16</f>
        <v>0</v>
      </c>
      <c r="E27" s="67">
        <f t="shared" si="5"/>
        <v>0</v>
      </c>
      <c r="F27" s="67">
        <f t="shared" si="5"/>
        <v>0</v>
      </c>
      <c r="G27" s="67">
        <f t="shared" si="5"/>
        <v>0</v>
      </c>
      <c r="H27" s="67">
        <f t="shared" si="5"/>
        <v>0</v>
      </c>
      <c r="I27" s="67">
        <f t="shared" si="5"/>
        <v>0</v>
      </c>
      <c r="J27" s="67">
        <f t="shared" si="5"/>
        <v>0</v>
      </c>
      <c r="K27" s="67">
        <f t="shared" si="5"/>
        <v>0</v>
      </c>
      <c r="L27" s="67">
        <f t="shared" si="5"/>
        <v>0</v>
      </c>
      <c r="M27" s="67">
        <f t="shared" si="5"/>
        <v>0</v>
      </c>
      <c r="N27" s="67">
        <f t="shared" si="5"/>
        <v>0</v>
      </c>
      <c r="O27" s="67">
        <f t="shared" si="5"/>
        <v>0</v>
      </c>
      <c r="P27" s="67">
        <f t="shared" si="5"/>
        <v>0</v>
      </c>
      <c r="Q27" s="67">
        <f t="shared" si="5"/>
        <v>0</v>
      </c>
      <c r="R27" s="67">
        <f t="shared" si="5"/>
        <v>0</v>
      </c>
    </row>
    <row r="28" spans="1:18" x14ac:dyDescent="0.2">
      <c r="A28" s="65">
        <v>16</v>
      </c>
      <c r="B28" s="68"/>
      <c r="C28" s="68" t="s">
        <v>60</v>
      </c>
      <c r="D28" s="67">
        <f>D27</f>
        <v>0</v>
      </c>
      <c r="E28" s="67">
        <f t="shared" ref="E28:R28" si="6">D28+E27</f>
        <v>0</v>
      </c>
      <c r="F28" s="67">
        <f t="shared" si="6"/>
        <v>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  <c r="K28" s="67">
        <f t="shared" si="6"/>
        <v>0</v>
      </c>
      <c r="L28" s="67">
        <f t="shared" si="6"/>
        <v>0</v>
      </c>
      <c r="M28" s="67">
        <f t="shared" si="6"/>
        <v>0</v>
      </c>
      <c r="N28" s="67">
        <f t="shared" si="6"/>
        <v>0</v>
      </c>
      <c r="O28" s="67">
        <f t="shared" si="6"/>
        <v>0</v>
      </c>
      <c r="P28" s="67">
        <f t="shared" si="6"/>
        <v>0</v>
      </c>
      <c r="Q28" s="67">
        <f t="shared" si="6"/>
        <v>0</v>
      </c>
      <c r="R28" s="67">
        <f t="shared" si="6"/>
        <v>0</v>
      </c>
    </row>
    <row r="29" spans="1:18" x14ac:dyDescent="0.2">
      <c r="A29" s="65">
        <v>17</v>
      </c>
    </row>
    <row r="30" spans="1:18" x14ac:dyDescent="0.2">
      <c r="A30" s="65">
        <v>18</v>
      </c>
      <c r="B30" s="68" t="s">
        <v>54</v>
      </c>
      <c r="C30" s="68" t="s">
        <v>25</v>
      </c>
      <c r="D30" s="67">
        <f>D$14*Lebenszykluskosten!$H$19</f>
        <v>0</v>
      </c>
      <c r="E30" s="67">
        <f>E$14*Lebenszykluskosten!$H$19</f>
        <v>0</v>
      </c>
      <c r="F30" s="67">
        <f>F$14*Lebenszykluskosten!$H$19</f>
        <v>0</v>
      </c>
      <c r="G30" s="67">
        <f>G$14*Lebenszykluskosten!$H$19</f>
        <v>0</v>
      </c>
      <c r="H30" s="67">
        <f>H$14*Lebenszykluskosten!$H$19</f>
        <v>0</v>
      </c>
      <c r="I30" s="67">
        <f>I$14*Lebenszykluskosten!$H$19</f>
        <v>0</v>
      </c>
      <c r="J30" s="67">
        <f>J$14*Lebenszykluskosten!$H$19</f>
        <v>0</v>
      </c>
      <c r="K30" s="67">
        <f>K$14*Lebenszykluskosten!$H$19</f>
        <v>0</v>
      </c>
      <c r="L30" s="67">
        <f>L$14*Lebenszykluskosten!$H$19</f>
        <v>0</v>
      </c>
      <c r="M30" s="67">
        <f>M$14*Lebenszykluskosten!$H$19</f>
        <v>0</v>
      </c>
      <c r="N30" s="67">
        <f>N$14*Lebenszykluskosten!$H$19</f>
        <v>0</v>
      </c>
      <c r="O30" s="67">
        <f>O$14*Lebenszykluskosten!$H$19</f>
        <v>0</v>
      </c>
      <c r="P30" s="67">
        <f>P$14*Lebenszykluskosten!$H$19</f>
        <v>0</v>
      </c>
      <c r="Q30" s="67">
        <f>Q$14*Lebenszykluskosten!$H$19</f>
        <v>0</v>
      </c>
      <c r="R30" s="67">
        <f>R$14*Lebenszykluskosten!$H$19</f>
        <v>0</v>
      </c>
    </row>
    <row r="31" spans="1:18" ht="25.5" x14ac:dyDescent="0.2">
      <c r="A31" s="65">
        <v>19</v>
      </c>
      <c r="B31" s="68"/>
      <c r="C31" s="69" t="s">
        <v>61</v>
      </c>
      <c r="D31" s="67">
        <f t="shared" ref="D31:R31" si="7">D30*D$16</f>
        <v>0</v>
      </c>
      <c r="E31" s="67">
        <f t="shared" si="7"/>
        <v>0</v>
      </c>
      <c r="F31" s="67">
        <f t="shared" si="7"/>
        <v>0</v>
      </c>
      <c r="G31" s="67">
        <f t="shared" si="7"/>
        <v>0</v>
      </c>
      <c r="H31" s="67">
        <f t="shared" si="7"/>
        <v>0</v>
      </c>
      <c r="I31" s="67">
        <f t="shared" si="7"/>
        <v>0</v>
      </c>
      <c r="J31" s="67">
        <f t="shared" si="7"/>
        <v>0</v>
      </c>
      <c r="K31" s="67">
        <f t="shared" si="7"/>
        <v>0</v>
      </c>
      <c r="L31" s="67">
        <f t="shared" si="7"/>
        <v>0</v>
      </c>
      <c r="M31" s="67">
        <f t="shared" si="7"/>
        <v>0</v>
      </c>
      <c r="N31" s="67">
        <f t="shared" si="7"/>
        <v>0</v>
      </c>
      <c r="O31" s="67">
        <f t="shared" si="7"/>
        <v>0</v>
      </c>
      <c r="P31" s="67">
        <f t="shared" si="7"/>
        <v>0</v>
      </c>
      <c r="Q31" s="67">
        <f t="shared" si="7"/>
        <v>0</v>
      </c>
      <c r="R31" s="67">
        <f t="shared" si="7"/>
        <v>0</v>
      </c>
    </row>
    <row r="32" spans="1:18" x14ac:dyDescent="0.2">
      <c r="A32" s="65">
        <v>20</v>
      </c>
      <c r="B32" s="68"/>
      <c r="C32" s="68" t="s">
        <v>60</v>
      </c>
      <c r="D32" s="67">
        <f>D31</f>
        <v>0</v>
      </c>
      <c r="E32" s="67">
        <f t="shared" ref="E32:R32" si="8">D32+E31</f>
        <v>0</v>
      </c>
      <c r="F32" s="67">
        <f t="shared" si="8"/>
        <v>0</v>
      </c>
      <c r="G32" s="67">
        <f t="shared" si="8"/>
        <v>0</v>
      </c>
      <c r="H32" s="67">
        <f t="shared" si="8"/>
        <v>0</v>
      </c>
      <c r="I32" s="67">
        <f t="shared" si="8"/>
        <v>0</v>
      </c>
      <c r="J32" s="67">
        <f t="shared" si="8"/>
        <v>0</v>
      </c>
      <c r="K32" s="67">
        <f t="shared" si="8"/>
        <v>0</v>
      </c>
      <c r="L32" s="67">
        <f t="shared" si="8"/>
        <v>0</v>
      </c>
      <c r="M32" s="67">
        <f t="shared" si="8"/>
        <v>0</v>
      </c>
      <c r="N32" s="67">
        <f t="shared" si="8"/>
        <v>0</v>
      </c>
      <c r="O32" s="67">
        <f t="shared" si="8"/>
        <v>0</v>
      </c>
      <c r="P32" s="67">
        <f t="shared" si="8"/>
        <v>0</v>
      </c>
      <c r="Q32" s="67">
        <f t="shared" si="8"/>
        <v>0</v>
      </c>
      <c r="R32" s="67">
        <f t="shared" si="8"/>
        <v>0</v>
      </c>
    </row>
    <row r="33" spans="1:18" x14ac:dyDescent="0.2">
      <c r="A33" s="65">
        <v>21</v>
      </c>
    </row>
    <row r="34" spans="1:18" x14ac:dyDescent="0.2">
      <c r="A34" s="65">
        <v>22</v>
      </c>
      <c r="B34" s="68" t="s">
        <v>53</v>
      </c>
      <c r="C34" s="68" t="s">
        <v>25</v>
      </c>
      <c r="D34" s="67">
        <f>D$14*Lebenszykluskosten!$J$19</f>
        <v>0</v>
      </c>
      <c r="E34" s="67">
        <f>E$14*Lebenszykluskosten!$J$19</f>
        <v>0</v>
      </c>
      <c r="F34" s="67">
        <f>F$14*Lebenszykluskosten!$J$19</f>
        <v>0</v>
      </c>
      <c r="G34" s="67">
        <f>G$14*Lebenszykluskosten!$J$19</f>
        <v>0</v>
      </c>
      <c r="H34" s="67">
        <f>H$14*Lebenszykluskosten!$J$19</f>
        <v>0</v>
      </c>
      <c r="I34" s="67">
        <f>I$14*Lebenszykluskosten!$J$19</f>
        <v>0</v>
      </c>
      <c r="J34" s="67">
        <f>J$14*Lebenszykluskosten!$J$19</f>
        <v>0</v>
      </c>
      <c r="K34" s="67">
        <f>K$14*Lebenszykluskosten!$J$19</f>
        <v>0</v>
      </c>
      <c r="L34" s="67">
        <f>L$14*Lebenszykluskosten!$J$19</f>
        <v>0</v>
      </c>
      <c r="M34" s="67">
        <f>M$14*Lebenszykluskosten!$J$19</f>
        <v>0</v>
      </c>
      <c r="N34" s="67">
        <f>N$14*Lebenszykluskosten!$J$19</f>
        <v>0</v>
      </c>
      <c r="O34" s="67">
        <f>O$14*Lebenszykluskosten!$J$19</f>
        <v>0</v>
      </c>
      <c r="P34" s="67">
        <f>P$14*Lebenszykluskosten!$J$19</f>
        <v>0</v>
      </c>
      <c r="Q34" s="67">
        <f>Q$14*Lebenszykluskosten!$J$19</f>
        <v>0</v>
      </c>
      <c r="R34" s="67">
        <f>R$14*Lebenszykluskosten!$J$19</f>
        <v>0</v>
      </c>
    </row>
    <row r="35" spans="1:18" ht="25.5" x14ac:dyDescent="0.2">
      <c r="A35" s="65">
        <v>23</v>
      </c>
      <c r="B35" s="68"/>
      <c r="C35" s="69" t="s">
        <v>61</v>
      </c>
      <c r="D35" s="67">
        <f t="shared" ref="D35:R35" si="9">D34*D$16</f>
        <v>0</v>
      </c>
      <c r="E35" s="67">
        <f t="shared" si="9"/>
        <v>0</v>
      </c>
      <c r="F35" s="67">
        <f t="shared" si="9"/>
        <v>0</v>
      </c>
      <c r="G35" s="67">
        <f t="shared" si="9"/>
        <v>0</v>
      </c>
      <c r="H35" s="67">
        <f t="shared" si="9"/>
        <v>0</v>
      </c>
      <c r="I35" s="67">
        <f t="shared" si="9"/>
        <v>0</v>
      </c>
      <c r="J35" s="67">
        <f t="shared" si="9"/>
        <v>0</v>
      </c>
      <c r="K35" s="67">
        <f t="shared" si="9"/>
        <v>0</v>
      </c>
      <c r="L35" s="67">
        <f t="shared" si="9"/>
        <v>0</v>
      </c>
      <c r="M35" s="67">
        <f t="shared" si="9"/>
        <v>0</v>
      </c>
      <c r="N35" s="67">
        <f t="shared" si="9"/>
        <v>0</v>
      </c>
      <c r="O35" s="67">
        <f t="shared" si="9"/>
        <v>0</v>
      </c>
      <c r="P35" s="67">
        <f t="shared" si="9"/>
        <v>0</v>
      </c>
      <c r="Q35" s="67">
        <f t="shared" si="9"/>
        <v>0</v>
      </c>
      <c r="R35" s="67">
        <f t="shared" si="9"/>
        <v>0</v>
      </c>
    </row>
    <row r="36" spans="1:18" x14ac:dyDescent="0.2">
      <c r="A36" s="65">
        <v>24</v>
      </c>
      <c r="B36" s="68"/>
      <c r="C36" s="68" t="s">
        <v>60</v>
      </c>
      <c r="D36" s="67">
        <f>D35</f>
        <v>0</v>
      </c>
      <c r="E36" s="67">
        <f t="shared" ref="E36:R36" si="10">D36+E35</f>
        <v>0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0</v>
      </c>
      <c r="J36" s="67">
        <f t="shared" si="10"/>
        <v>0</v>
      </c>
      <c r="K36" s="67">
        <f t="shared" si="10"/>
        <v>0</v>
      </c>
      <c r="L36" s="67">
        <f t="shared" si="10"/>
        <v>0</v>
      </c>
      <c r="M36" s="67">
        <f t="shared" si="10"/>
        <v>0</v>
      </c>
      <c r="N36" s="67">
        <f t="shared" si="10"/>
        <v>0</v>
      </c>
      <c r="O36" s="67">
        <f t="shared" si="10"/>
        <v>0</v>
      </c>
      <c r="P36" s="67">
        <f t="shared" si="10"/>
        <v>0</v>
      </c>
      <c r="Q36" s="67">
        <f t="shared" si="10"/>
        <v>0</v>
      </c>
      <c r="R36" s="67">
        <f t="shared" si="10"/>
        <v>0</v>
      </c>
    </row>
    <row r="37" spans="1:18" x14ac:dyDescent="0.2">
      <c r="A37" s="65">
        <v>25</v>
      </c>
    </row>
    <row r="38" spans="1:18" x14ac:dyDescent="0.2">
      <c r="A38" s="65">
        <v>26</v>
      </c>
      <c r="B38" s="68" t="s">
        <v>52</v>
      </c>
      <c r="C38" s="68" t="s">
        <v>25</v>
      </c>
      <c r="D38" s="67">
        <f>D$14*Lebenszykluskosten!$L$19</f>
        <v>0</v>
      </c>
      <c r="E38" s="67">
        <f>E$14*Lebenszykluskosten!$L$19</f>
        <v>0</v>
      </c>
      <c r="F38" s="67">
        <f>F$14*Lebenszykluskosten!$L$19</f>
        <v>0</v>
      </c>
      <c r="G38" s="67">
        <f>G$14*Lebenszykluskosten!$L$19</f>
        <v>0</v>
      </c>
      <c r="H38" s="67">
        <f>H$14*Lebenszykluskosten!$L$19</f>
        <v>0</v>
      </c>
      <c r="I38" s="67">
        <f>I$14*Lebenszykluskosten!$L$19</f>
        <v>0</v>
      </c>
      <c r="J38" s="67">
        <f>J$14*Lebenszykluskosten!$L$19</f>
        <v>0</v>
      </c>
      <c r="K38" s="67">
        <f>K$14*Lebenszykluskosten!$L$19</f>
        <v>0</v>
      </c>
      <c r="L38" s="67">
        <f>L$14*Lebenszykluskosten!$L$19</f>
        <v>0</v>
      </c>
      <c r="M38" s="67">
        <f>M$14*Lebenszykluskosten!$L$19</f>
        <v>0</v>
      </c>
      <c r="N38" s="67">
        <f>N$14*Lebenszykluskosten!$L$19</f>
        <v>0</v>
      </c>
      <c r="O38" s="67">
        <f>O$14*Lebenszykluskosten!$L$19</f>
        <v>0</v>
      </c>
      <c r="P38" s="67">
        <f>P$14*Lebenszykluskosten!$L$19</f>
        <v>0</v>
      </c>
      <c r="Q38" s="67">
        <f>Q$14*Lebenszykluskosten!$L$19</f>
        <v>0</v>
      </c>
      <c r="R38" s="67">
        <f>R$14*Lebenszykluskosten!$L$19</f>
        <v>0</v>
      </c>
    </row>
    <row r="39" spans="1:18" ht="25.5" x14ac:dyDescent="0.2">
      <c r="A39" s="65">
        <v>27</v>
      </c>
      <c r="B39" s="68"/>
      <c r="C39" s="69" t="s">
        <v>61</v>
      </c>
      <c r="D39" s="67">
        <f t="shared" ref="D39:R39" si="11">D38*D$16</f>
        <v>0</v>
      </c>
      <c r="E39" s="67">
        <f t="shared" si="11"/>
        <v>0</v>
      </c>
      <c r="F39" s="67">
        <f t="shared" si="11"/>
        <v>0</v>
      </c>
      <c r="G39" s="67">
        <f t="shared" si="11"/>
        <v>0</v>
      </c>
      <c r="H39" s="67">
        <f t="shared" si="11"/>
        <v>0</v>
      </c>
      <c r="I39" s="67">
        <f t="shared" si="11"/>
        <v>0</v>
      </c>
      <c r="J39" s="67">
        <f t="shared" si="11"/>
        <v>0</v>
      </c>
      <c r="K39" s="67">
        <f t="shared" si="11"/>
        <v>0</v>
      </c>
      <c r="L39" s="67">
        <f t="shared" si="11"/>
        <v>0</v>
      </c>
      <c r="M39" s="67">
        <f t="shared" si="11"/>
        <v>0</v>
      </c>
      <c r="N39" s="67">
        <f t="shared" si="11"/>
        <v>0</v>
      </c>
      <c r="O39" s="67">
        <f t="shared" si="11"/>
        <v>0</v>
      </c>
      <c r="P39" s="67">
        <f t="shared" si="11"/>
        <v>0</v>
      </c>
      <c r="Q39" s="67">
        <f t="shared" si="11"/>
        <v>0</v>
      </c>
      <c r="R39" s="67">
        <f t="shared" si="11"/>
        <v>0</v>
      </c>
    </row>
    <row r="40" spans="1:18" x14ac:dyDescent="0.2">
      <c r="A40" s="65">
        <v>28</v>
      </c>
      <c r="B40" s="68"/>
      <c r="C40" s="68" t="s">
        <v>60</v>
      </c>
      <c r="D40" s="67">
        <f>D39</f>
        <v>0</v>
      </c>
      <c r="E40" s="67">
        <f t="shared" ref="E40:R40" si="12">D40+E39</f>
        <v>0</v>
      </c>
      <c r="F40" s="67">
        <f t="shared" si="12"/>
        <v>0</v>
      </c>
      <c r="G40" s="67">
        <f t="shared" si="12"/>
        <v>0</v>
      </c>
      <c r="H40" s="67">
        <f t="shared" si="12"/>
        <v>0</v>
      </c>
      <c r="I40" s="67">
        <f t="shared" si="12"/>
        <v>0</v>
      </c>
      <c r="J40" s="67">
        <f t="shared" si="12"/>
        <v>0</v>
      </c>
      <c r="K40" s="67">
        <f t="shared" si="12"/>
        <v>0</v>
      </c>
      <c r="L40" s="67">
        <f t="shared" si="12"/>
        <v>0</v>
      </c>
      <c r="M40" s="67">
        <f t="shared" si="12"/>
        <v>0</v>
      </c>
      <c r="N40" s="67">
        <f t="shared" si="12"/>
        <v>0</v>
      </c>
      <c r="O40" s="67">
        <f t="shared" si="12"/>
        <v>0</v>
      </c>
      <c r="P40" s="67">
        <f t="shared" si="12"/>
        <v>0</v>
      </c>
      <c r="Q40" s="67">
        <f t="shared" si="12"/>
        <v>0</v>
      </c>
      <c r="R40" s="67">
        <f t="shared" si="12"/>
        <v>0</v>
      </c>
    </row>
    <row r="41" spans="1:18" x14ac:dyDescent="0.2">
      <c r="A41" s="65">
        <v>29</v>
      </c>
    </row>
    <row r="42" spans="1:18" x14ac:dyDescent="0.2">
      <c r="A42" s="65">
        <v>30</v>
      </c>
      <c r="B42" s="68" t="s">
        <v>51</v>
      </c>
      <c r="C42" s="68" t="s">
        <v>25</v>
      </c>
      <c r="D42" s="67">
        <f>D$14*Lebenszykluskosten!$N$19</f>
        <v>0</v>
      </c>
      <c r="E42" s="67">
        <f>E$14*Lebenszykluskosten!$N$19</f>
        <v>0</v>
      </c>
      <c r="F42" s="67">
        <f>F$14*Lebenszykluskosten!$N$19</f>
        <v>0</v>
      </c>
      <c r="G42" s="67">
        <f>G$14*Lebenszykluskosten!$N$19</f>
        <v>0</v>
      </c>
      <c r="H42" s="67">
        <f>H$14*Lebenszykluskosten!$N$19</f>
        <v>0</v>
      </c>
      <c r="I42" s="67">
        <f>I$14*Lebenszykluskosten!$N$19</f>
        <v>0</v>
      </c>
      <c r="J42" s="67">
        <f>J$14*Lebenszykluskosten!$N$19</f>
        <v>0</v>
      </c>
      <c r="K42" s="67">
        <f>K$14*Lebenszykluskosten!$N$19</f>
        <v>0</v>
      </c>
      <c r="L42" s="67">
        <f>L$14*Lebenszykluskosten!$N$19</f>
        <v>0</v>
      </c>
      <c r="M42" s="67">
        <f>M$14*Lebenszykluskosten!$N$19</f>
        <v>0</v>
      </c>
      <c r="N42" s="67">
        <f>N$14*Lebenszykluskosten!$N$19</f>
        <v>0</v>
      </c>
      <c r="O42" s="67">
        <f>O$14*Lebenszykluskosten!$N$19</f>
        <v>0</v>
      </c>
      <c r="P42" s="67">
        <f>P$14*Lebenszykluskosten!$N$19</f>
        <v>0</v>
      </c>
      <c r="Q42" s="67">
        <f>Q$14*Lebenszykluskosten!$N$19</f>
        <v>0</v>
      </c>
      <c r="R42" s="67">
        <f>R$14*Lebenszykluskosten!$N$19</f>
        <v>0</v>
      </c>
    </row>
    <row r="43" spans="1:18" ht="25.5" x14ac:dyDescent="0.2">
      <c r="A43" s="65">
        <v>31</v>
      </c>
      <c r="B43" s="68"/>
      <c r="C43" s="69" t="s">
        <v>61</v>
      </c>
      <c r="D43" s="67">
        <f t="shared" ref="D43:R43" si="13">D42*D$16</f>
        <v>0</v>
      </c>
      <c r="E43" s="67">
        <f t="shared" si="13"/>
        <v>0</v>
      </c>
      <c r="F43" s="67">
        <f t="shared" si="13"/>
        <v>0</v>
      </c>
      <c r="G43" s="67">
        <f t="shared" si="13"/>
        <v>0</v>
      </c>
      <c r="H43" s="67">
        <f t="shared" si="13"/>
        <v>0</v>
      </c>
      <c r="I43" s="67">
        <f t="shared" si="13"/>
        <v>0</v>
      </c>
      <c r="J43" s="67">
        <f t="shared" si="13"/>
        <v>0</v>
      </c>
      <c r="K43" s="67">
        <f t="shared" si="13"/>
        <v>0</v>
      </c>
      <c r="L43" s="67">
        <f t="shared" si="13"/>
        <v>0</v>
      </c>
      <c r="M43" s="67">
        <f t="shared" si="13"/>
        <v>0</v>
      </c>
      <c r="N43" s="67">
        <f t="shared" si="13"/>
        <v>0</v>
      </c>
      <c r="O43" s="67">
        <f t="shared" si="13"/>
        <v>0</v>
      </c>
      <c r="P43" s="67">
        <f t="shared" si="13"/>
        <v>0</v>
      </c>
      <c r="Q43" s="67">
        <f t="shared" si="13"/>
        <v>0</v>
      </c>
      <c r="R43" s="67">
        <f t="shared" si="13"/>
        <v>0</v>
      </c>
    </row>
    <row r="44" spans="1:18" x14ac:dyDescent="0.2">
      <c r="A44" s="65">
        <v>32</v>
      </c>
      <c r="B44" s="68"/>
      <c r="C44" s="68" t="s">
        <v>60</v>
      </c>
      <c r="D44" s="67">
        <f>D43</f>
        <v>0</v>
      </c>
      <c r="E44" s="67">
        <f t="shared" ref="E44:R44" si="14">D44+E43</f>
        <v>0</v>
      </c>
      <c r="F44" s="67">
        <f t="shared" si="14"/>
        <v>0</v>
      </c>
      <c r="G44" s="67">
        <f t="shared" si="14"/>
        <v>0</v>
      </c>
      <c r="H44" s="67">
        <f t="shared" si="14"/>
        <v>0</v>
      </c>
      <c r="I44" s="67">
        <f t="shared" si="14"/>
        <v>0</v>
      </c>
      <c r="J44" s="67">
        <f t="shared" si="14"/>
        <v>0</v>
      </c>
      <c r="K44" s="67">
        <f t="shared" si="14"/>
        <v>0</v>
      </c>
      <c r="L44" s="67">
        <f t="shared" si="14"/>
        <v>0</v>
      </c>
      <c r="M44" s="67">
        <f t="shared" si="14"/>
        <v>0</v>
      </c>
      <c r="N44" s="67">
        <f t="shared" si="14"/>
        <v>0</v>
      </c>
      <c r="O44" s="67">
        <f t="shared" si="14"/>
        <v>0</v>
      </c>
      <c r="P44" s="67">
        <f t="shared" si="14"/>
        <v>0</v>
      </c>
      <c r="Q44" s="67">
        <f t="shared" si="14"/>
        <v>0</v>
      </c>
      <c r="R44" s="67">
        <f t="shared" si="14"/>
        <v>0</v>
      </c>
    </row>
    <row r="45" spans="1:18" x14ac:dyDescent="0.2">
      <c r="A45" s="65">
        <v>33</v>
      </c>
    </row>
    <row r="46" spans="1:18" x14ac:dyDescent="0.2">
      <c r="A46" s="65">
        <v>34</v>
      </c>
      <c r="B46" s="68" t="s">
        <v>50</v>
      </c>
      <c r="C46" s="68" t="s">
        <v>25</v>
      </c>
      <c r="D46" s="67">
        <f>D$14*Lebenszykluskosten!$P$19</f>
        <v>0</v>
      </c>
      <c r="E46" s="67">
        <f>E$14*Lebenszykluskosten!$P$19</f>
        <v>0</v>
      </c>
      <c r="F46" s="67">
        <f>F$14*Lebenszykluskosten!$P$19</f>
        <v>0</v>
      </c>
      <c r="G46" s="67">
        <f>G$14*Lebenszykluskosten!$P$19</f>
        <v>0</v>
      </c>
      <c r="H46" s="67">
        <f>H$14*Lebenszykluskosten!$P$19</f>
        <v>0</v>
      </c>
      <c r="I46" s="67">
        <f>I$14*Lebenszykluskosten!$P$19</f>
        <v>0</v>
      </c>
      <c r="J46" s="67">
        <f>J$14*Lebenszykluskosten!$P$19</f>
        <v>0</v>
      </c>
      <c r="K46" s="67">
        <f>K$14*Lebenszykluskosten!$P$19</f>
        <v>0</v>
      </c>
      <c r="L46" s="67">
        <f>L$14*Lebenszykluskosten!$P$19</f>
        <v>0</v>
      </c>
      <c r="M46" s="67">
        <f>M$14*Lebenszykluskosten!$P$19</f>
        <v>0</v>
      </c>
      <c r="N46" s="67">
        <f>N$14*Lebenszykluskosten!$P$19</f>
        <v>0</v>
      </c>
      <c r="O46" s="67">
        <f>O$14*Lebenszykluskosten!$P$19</f>
        <v>0</v>
      </c>
      <c r="P46" s="67">
        <f>P$14*Lebenszykluskosten!$P$19</f>
        <v>0</v>
      </c>
      <c r="Q46" s="67">
        <f>Q$14*Lebenszykluskosten!$P$19</f>
        <v>0</v>
      </c>
      <c r="R46" s="67">
        <f>R$14*Lebenszykluskosten!$P$19</f>
        <v>0</v>
      </c>
    </row>
    <row r="47" spans="1:18" ht="25.5" x14ac:dyDescent="0.2">
      <c r="A47" s="65">
        <v>35</v>
      </c>
      <c r="B47" s="68"/>
      <c r="C47" s="69" t="s">
        <v>61</v>
      </c>
      <c r="D47" s="67">
        <f t="shared" ref="D47:R47" si="15">D46*D$16</f>
        <v>0</v>
      </c>
      <c r="E47" s="67">
        <f t="shared" si="15"/>
        <v>0</v>
      </c>
      <c r="F47" s="67">
        <f t="shared" si="15"/>
        <v>0</v>
      </c>
      <c r="G47" s="67">
        <f t="shared" si="15"/>
        <v>0</v>
      </c>
      <c r="H47" s="67">
        <f t="shared" si="15"/>
        <v>0</v>
      </c>
      <c r="I47" s="67">
        <f t="shared" si="15"/>
        <v>0</v>
      </c>
      <c r="J47" s="67">
        <f t="shared" si="15"/>
        <v>0</v>
      </c>
      <c r="K47" s="67">
        <f t="shared" si="15"/>
        <v>0</v>
      </c>
      <c r="L47" s="67">
        <f t="shared" si="15"/>
        <v>0</v>
      </c>
      <c r="M47" s="67">
        <f t="shared" si="15"/>
        <v>0</v>
      </c>
      <c r="N47" s="67">
        <f t="shared" si="15"/>
        <v>0</v>
      </c>
      <c r="O47" s="67">
        <f t="shared" si="15"/>
        <v>0</v>
      </c>
      <c r="P47" s="67">
        <f t="shared" si="15"/>
        <v>0</v>
      </c>
      <c r="Q47" s="67">
        <f t="shared" si="15"/>
        <v>0</v>
      </c>
      <c r="R47" s="67">
        <f t="shared" si="15"/>
        <v>0</v>
      </c>
    </row>
    <row r="48" spans="1:18" x14ac:dyDescent="0.2">
      <c r="A48" s="65">
        <v>36</v>
      </c>
      <c r="B48" s="68"/>
      <c r="C48" s="68" t="s">
        <v>60</v>
      </c>
      <c r="D48" s="67">
        <f>D47</f>
        <v>0</v>
      </c>
      <c r="E48" s="67">
        <f t="shared" ref="E48:R48" si="16">D48+E47</f>
        <v>0</v>
      </c>
      <c r="F48" s="67">
        <f t="shared" si="16"/>
        <v>0</v>
      </c>
      <c r="G48" s="67">
        <f t="shared" si="16"/>
        <v>0</v>
      </c>
      <c r="H48" s="67">
        <f t="shared" si="16"/>
        <v>0</v>
      </c>
      <c r="I48" s="67">
        <f t="shared" si="16"/>
        <v>0</v>
      </c>
      <c r="J48" s="67">
        <f t="shared" si="16"/>
        <v>0</v>
      </c>
      <c r="K48" s="67">
        <f t="shared" si="16"/>
        <v>0</v>
      </c>
      <c r="L48" s="67">
        <f t="shared" si="16"/>
        <v>0</v>
      </c>
      <c r="M48" s="67">
        <f t="shared" si="16"/>
        <v>0</v>
      </c>
      <c r="N48" s="67">
        <f t="shared" si="16"/>
        <v>0</v>
      </c>
      <c r="O48" s="67">
        <f t="shared" si="16"/>
        <v>0</v>
      </c>
      <c r="P48" s="67">
        <f t="shared" si="16"/>
        <v>0</v>
      </c>
      <c r="Q48" s="67">
        <f t="shared" si="16"/>
        <v>0</v>
      </c>
      <c r="R48" s="67">
        <f t="shared" si="16"/>
        <v>0</v>
      </c>
    </row>
    <row r="49" spans="1:18" x14ac:dyDescent="0.2">
      <c r="A49" s="65">
        <v>37</v>
      </c>
    </row>
    <row r="50" spans="1:18" x14ac:dyDescent="0.2">
      <c r="A50" s="65">
        <v>38</v>
      </c>
      <c r="B50" s="68" t="s">
        <v>49</v>
      </c>
      <c r="C50" s="68" t="s">
        <v>25</v>
      </c>
      <c r="D50" s="67">
        <f>D$14*Lebenszykluskosten!$R$19</f>
        <v>0</v>
      </c>
      <c r="E50" s="67">
        <f>E$14*Lebenszykluskosten!$R$19</f>
        <v>0</v>
      </c>
      <c r="F50" s="67">
        <f>F$14*Lebenszykluskosten!$R$19</f>
        <v>0</v>
      </c>
      <c r="G50" s="67">
        <f>G$14*Lebenszykluskosten!$R$19</f>
        <v>0</v>
      </c>
      <c r="H50" s="67">
        <f>H$14*Lebenszykluskosten!$R$19</f>
        <v>0</v>
      </c>
      <c r="I50" s="67">
        <f>I$14*Lebenszykluskosten!$R$19</f>
        <v>0</v>
      </c>
      <c r="J50" s="67">
        <f>J$14*Lebenszykluskosten!$R$19</f>
        <v>0</v>
      </c>
      <c r="K50" s="67">
        <f>K$14*Lebenszykluskosten!$R$19</f>
        <v>0</v>
      </c>
      <c r="L50" s="67">
        <f>L$14*Lebenszykluskosten!$R$19</f>
        <v>0</v>
      </c>
      <c r="M50" s="67">
        <f>M$14*Lebenszykluskosten!$R$19</f>
        <v>0</v>
      </c>
      <c r="N50" s="67">
        <f>N$14*Lebenszykluskosten!$R$19</f>
        <v>0</v>
      </c>
      <c r="O50" s="67">
        <f>O$14*Lebenszykluskosten!$R$19</f>
        <v>0</v>
      </c>
      <c r="P50" s="67">
        <f>P$14*Lebenszykluskosten!$R$19</f>
        <v>0</v>
      </c>
      <c r="Q50" s="67">
        <f>Q$14*Lebenszykluskosten!$R$19</f>
        <v>0</v>
      </c>
      <c r="R50" s="67">
        <f>R$14*Lebenszykluskosten!$R$19</f>
        <v>0</v>
      </c>
    </row>
    <row r="51" spans="1:18" ht="25.5" x14ac:dyDescent="0.2">
      <c r="A51" s="65">
        <v>39</v>
      </c>
      <c r="B51" s="68"/>
      <c r="C51" s="69" t="s">
        <v>61</v>
      </c>
      <c r="D51" s="67">
        <f t="shared" ref="D51:R51" si="17">D50*D$16</f>
        <v>0</v>
      </c>
      <c r="E51" s="67">
        <f t="shared" si="17"/>
        <v>0</v>
      </c>
      <c r="F51" s="67">
        <f t="shared" si="17"/>
        <v>0</v>
      </c>
      <c r="G51" s="67">
        <f t="shared" si="17"/>
        <v>0</v>
      </c>
      <c r="H51" s="67">
        <f t="shared" si="17"/>
        <v>0</v>
      </c>
      <c r="I51" s="67">
        <f t="shared" si="17"/>
        <v>0</v>
      </c>
      <c r="J51" s="67">
        <f t="shared" si="17"/>
        <v>0</v>
      </c>
      <c r="K51" s="67">
        <f t="shared" si="17"/>
        <v>0</v>
      </c>
      <c r="L51" s="67">
        <f t="shared" si="17"/>
        <v>0</v>
      </c>
      <c r="M51" s="67">
        <f t="shared" si="17"/>
        <v>0</v>
      </c>
      <c r="N51" s="67">
        <f t="shared" si="17"/>
        <v>0</v>
      </c>
      <c r="O51" s="67">
        <f t="shared" si="17"/>
        <v>0</v>
      </c>
      <c r="P51" s="67">
        <f t="shared" si="17"/>
        <v>0</v>
      </c>
      <c r="Q51" s="67">
        <f t="shared" si="17"/>
        <v>0</v>
      </c>
      <c r="R51" s="67">
        <f t="shared" si="17"/>
        <v>0</v>
      </c>
    </row>
    <row r="52" spans="1:18" x14ac:dyDescent="0.2">
      <c r="A52" s="65">
        <v>40</v>
      </c>
      <c r="B52" s="68"/>
      <c r="C52" s="68" t="s">
        <v>60</v>
      </c>
      <c r="D52" s="67">
        <f>D51</f>
        <v>0</v>
      </c>
      <c r="E52" s="67">
        <f t="shared" ref="E52:R52" si="18">D52+E51</f>
        <v>0</v>
      </c>
      <c r="F52" s="67">
        <f t="shared" si="18"/>
        <v>0</v>
      </c>
      <c r="G52" s="67">
        <f t="shared" si="18"/>
        <v>0</v>
      </c>
      <c r="H52" s="67">
        <f t="shared" si="18"/>
        <v>0</v>
      </c>
      <c r="I52" s="67">
        <f t="shared" si="18"/>
        <v>0</v>
      </c>
      <c r="J52" s="67">
        <f t="shared" si="18"/>
        <v>0</v>
      </c>
      <c r="K52" s="67">
        <f t="shared" si="18"/>
        <v>0</v>
      </c>
      <c r="L52" s="67">
        <f t="shared" si="18"/>
        <v>0</v>
      </c>
      <c r="M52" s="67">
        <f t="shared" si="18"/>
        <v>0</v>
      </c>
      <c r="N52" s="67">
        <f t="shared" si="18"/>
        <v>0</v>
      </c>
      <c r="O52" s="67">
        <f t="shared" si="18"/>
        <v>0</v>
      </c>
      <c r="P52" s="67">
        <f t="shared" si="18"/>
        <v>0</v>
      </c>
      <c r="Q52" s="67">
        <f t="shared" si="18"/>
        <v>0</v>
      </c>
      <c r="R52" s="67">
        <f t="shared" si="18"/>
        <v>0</v>
      </c>
    </row>
    <row r="54" spans="1:18" x14ac:dyDescent="0.2">
      <c r="B54" s="66" t="s">
        <v>59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93"/>
  <sheetViews>
    <sheetView showGridLines="0" topLeftCell="A70" workbookViewId="0">
      <selection activeCell="B93" sqref="B93"/>
    </sheetView>
  </sheetViews>
  <sheetFormatPr baseColWidth="10" defaultRowHeight="12.75" x14ac:dyDescent="0.2"/>
  <cols>
    <col min="1" max="2" width="11.42578125" style="71"/>
    <col min="3" max="3" width="13.140625" style="71" bestFit="1" customWidth="1"/>
    <col min="4" max="16384" width="11.42578125" style="71"/>
  </cols>
  <sheetData>
    <row r="9" spans="1:18" ht="20.25" x14ac:dyDescent="0.3">
      <c r="B9" s="76" t="s">
        <v>65</v>
      </c>
    </row>
    <row r="12" spans="1:18" x14ac:dyDescent="0.2">
      <c r="A12" s="65">
        <v>1</v>
      </c>
      <c r="B12" s="84" t="s">
        <v>77</v>
      </c>
      <c r="C12" s="73" t="s">
        <v>64</v>
      </c>
      <c r="D12" s="68">
        <v>1</v>
      </c>
      <c r="E12" s="68">
        <v>2</v>
      </c>
      <c r="F12" s="68">
        <v>3</v>
      </c>
      <c r="G12" s="68">
        <v>4</v>
      </c>
      <c r="H12" s="68">
        <v>5</v>
      </c>
      <c r="I12" s="68">
        <v>6</v>
      </c>
      <c r="J12" s="68">
        <v>7</v>
      </c>
      <c r="K12" s="68">
        <v>8</v>
      </c>
      <c r="L12" s="68">
        <v>9</v>
      </c>
      <c r="M12" s="68">
        <v>10</v>
      </c>
      <c r="N12" s="68">
        <v>11</v>
      </c>
      <c r="O12" s="68">
        <v>12</v>
      </c>
      <c r="P12" s="68">
        <v>13</v>
      </c>
      <c r="Q12" s="68">
        <v>14</v>
      </c>
      <c r="R12" s="68">
        <v>15</v>
      </c>
    </row>
    <row r="13" spans="1:18" x14ac:dyDescent="0.2">
      <c r="A13" s="65">
        <v>2</v>
      </c>
      <c r="B13" s="85"/>
      <c r="C13" s="73" t="s">
        <v>68</v>
      </c>
      <c r="D13" s="67">
        <f>Lebenszykluskosten!B22</f>
        <v>0</v>
      </c>
      <c r="E13" s="67">
        <f>D13*(1+Lebenszykluskosten!$B$24)</f>
        <v>0</v>
      </c>
      <c r="F13" s="67">
        <f>E13*(1+Lebenszykluskosten!$B$24)</f>
        <v>0</v>
      </c>
      <c r="G13" s="67">
        <f>F13*(1+Lebenszykluskosten!$B$24)</f>
        <v>0</v>
      </c>
      <c r="H13" s="67">
        <f>G13*(1+Lebenszykluskosten!$B$24)</f>
        <v>0</v>
      </c>
      <c r="I13" s="67">
        <f>H13*(1+Lebenszykluskosten!$B$24)</f>
        <v>0</v>
      </c>
      <c r="J13" s="67">
        <f>I13*(1+Lebenszykluskosten!$B$24)</f>
        <v>0</v>
      </c>
      <c r="K13" s="67">
        <f>J13*(1+Lebenszykluskosten!$B$24)</f>
        <v>0</v>
      </c>
      <c r="L13" s="67">
        <f>K13*(1+Lebenszykluskosten!$B$24)</f>
        <v>0</v>
      </c>
      <c r="M13" s="67">
        <f>L13*(1+Lebenszykluskosten!$B$24)</f>
        <v>0</v>
      </c>
      <c r="N13" s="67">
        <f>M13*(1+Lebenszykluskosten!$B$24)</f>
        <v>0</v>
      </c>
      <c r="O13" s="67">
        <f>N13*(1+Lebenszykluskosten!$B$24)</f>
        <v>0</v>
      </c>
      <c r="P13" s="67">
        <f>O13*(1+Lebenszykluskosten!$B$24)</f>
        <v>0</v>
      </c>
      <c r="Q13" s="67">
        <f>P13*(1+Lebenszykluskosten!$B$24)</f>
        <v>0</v>
      </c>
      <c r="R13" s="67">
        <f>Q13*(1+Lebenszykluskosten!$B$24)</f>
        <v>0</v>
      </c>
    </row>
    <row r="14" spans="1:18" x14ac:dyDescent="0.2">
      <c r="A14" s="65">
        <v>3</v>
      </c>
      <c r="B14" s="85"/>
      <c r="C14" s="73" t="s">
        <v>60</v>
      </c>
      <c r="D14" s="67">
        <f>D13</f>
        <v>0</v>
      </c>
      <c r="E14" s="67">
        <f t="shared" ref="E14:R14" si="0">D14+E13</f>
        <v>0</v>
      </c>
      <c r="F14" s="67">
        <f t="shared" si="0"/>
        <v>0</v>
      </c>
      <c r="G14" s="67">
        <f t="shared" si="0"/>
        <v>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67">
        <f t="shared" si="0"/>
        <v>0</v>
      </c>
      <c r="M14" s="67">
        <f t="shared" si="0"/>
        <v>0</v>
      </c>
      <c r="N14" s="67">
        <f t="shared" si="0"/>
        <v>0</v>
      </c>
      <c r="O14" s="67">
        <f t="shared" si="0"/>
        <v>0</v>
      </c>
      <c r="P14" s="67">
        <f t="shared" si="0"/>
        <v>0</v>
      </c>
      <c r="Q14" s="67">
        <f t="shared" si="0"/>
        <v>0</v>
      </c>
      <c r="R14" s="67">
        <f t="shared" si="0"/>
        <v>0</v>
      </c>
    </row>
    <row r="15" spans="1:18" x14ac:dyDescent="0.2">
      <c r="A15" s="65">
        <v>4</v>
      </c>
      <c r="B15" s="85"/>
      <c r="C15" s="73" t="s">
        <v>62</v>
      </c>
      <c r="D15" s="70">
        <f>1/(1+Lebenszykluskosten!$B$27)^(D12-1)</f>
        <v>1</v>
      </c>
      <c r="E15" s="70">
        <f>1/(1+Lebenszykluskosten!$B$27)^(E12-1)</f>
        <v>0.96153846153846145</v>
      </c>
      <c r="F15" s="70">
        <f>1/(1+Lebenszykluskosten!$B$27)^(F12-1)</f>
        <v>0.92455621301775137</v>
      </c>
      <c r="G15" s="70">
        <f>1/(1+Lebenszykluskosten!$B$27)^(G12-1)</f>
        <v>0.88899635867091487</v>
      </c>
      <c r="H15" s="70">
        <f>1/(1+Lebenszykluskosten!$B$27)^(H12-1)</f>
        <v>0.85480419102972571</v>
      </c>
      <c r="I15" s="70">
        <f>1/(1+Lebenszykluskosten!$B$27)^(I12-1)</f>
        <v>0.82192710675935154</v>
      </c>
      <c r="J15" s="70">
        <f>1/(1+Lebenszykluskosten!$B$27)^(J12-1)</f>
        <v>0.79031452573014571</v>
      </c>
      <c r="K15" s="70">
        <f>1/(1+Lebenszykluskosten!$B$27)^(K12-1)</f>
        <v>0.75991781320206331</v>
      </c>
      <c r="L15" s="70">
        <f>1/(1+Lebenszykluskosten!$B$27)^(L12-1)</f>
        <v>0.73069020500198378</v>
      </c>
      <c r="M15" s="70">
        <f>1/(1+Lebenszykluskosten!$B$27)^(M12-1)</f>
        <v>0.70258673557883045</v>
      </c>
      <c r="N15" s="70">
        <f>1/(1+Lebenszykluskosten!$B$27)^(N12-1)</f>
        <v>0.67556416882579851</v>
      </c>
      <c r="O15" s="70">
        <f>1/(1+Lebenszykluskosten!$B$27)^(O12-1)</f>
        <v>0.6495809315632679</v>
      </c>
      <c r="P15" s="70">
        <f>1/(1+Lebenszykluskosten!$B$27)^(P12-1)</f>
        <v>0.62459704958006512</v>
      </c>
      <c r="Q15" s="70">
        <f>1/(1+Lebenszykluskosten!$B$27)^(Q12-1)</f>
        <v>0.600574086134678</v>
      </c>
      <c r="R15" s="70">
        <f>1/(1+Lebenszykluskosten!$B$27)^(R12-1)</f>
        <v>0.57747508282180582</v>
      </c>
    </row>
    <row r="16" spans="1:18" x14ac:dyDescent="0.2">
      <c r="A16" s="65">
        <v>5</v>
      </c>
      <c r="B16" s="8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2">
      <c r="A17" s="65">
        <v>6</v>
      </c>
      <c r="B17" s="85"/>
      <c r="C17" s="73" t="s">
        <v>67</v>
      </c>
      <c r="D17" s="67">
        <f>D13*Lebenszykluskosten!$B$23</f>
        <v>0</v>
      </c>
      <c r="E17" s="67">
        <f>E13*Lebenszykluskosten!$B$23</f>
        <v>0</v>
      </c>
      <c r="F17" s="67">
        <f>F13*Lebenszykluskosten!$B$23</f>
        <v>0</v>
      </c>
      <c r="G17" s="67">
        <f>G13*Lebenszykluskosten!$B$23</f>
        <v>0</v>
      </c>
      <c r="H17" s="67">
        <f>H13*Lebenszykluskosten!$B$23</f>
        <v>0</v>
      </c>
      <c r="I17" s="67">
        <f>I13*Lebenszykluskosten!$B$23</f>
        <v>0</v>
      </c>
      <c r="J17" s="67">
        <f>J13*Lebenszykluskosten!$B$23</f>
        <v>0</v>
      </c>
      <c r="K17" s="67">
        <f>K13*Lebenszykluskosten!$B$23</f>
        <v>0</v>
      </c>
      <c r="L17" s="67">
        <f>L13*Lebenszykluskosten!$B$23</f>
        <v>0</v>
      </c>
      <c r="M17" s="67">
        <f>M13*Lebenszykluskosten!$B$23</f>
        <v>0</v>
      </c>
      <c r="N17" s="67">
        <f>N13*Lebenszykluskosten!$B$23</f>
        <v>0</v>
      </c>
      <c r="O17" s="67">
        <f>O13*Lebenszykluskosten!$B$23</f>
        <v>0</v>
      </c>
      <c r="P17" s="67">
        <f>P13*Lebenszykluskosten!$B$23</f>
        <v>0</v>
      </c>
      <c r="Q17" s="67">
        <f>Q13*Lebenszykluskosten!$B$23</f>
        <v>0</v>
      </c>
      <c r="R17" s="67">
        <f>R13*Lebenszykluskosten!$B$23</f>
        <v>0</v>
      </c>
    </row>
    <row r="18" spans="1:18" ht="25.5" x14ac:dyDescent="0.2">
      <c r="A18" s="65">
        <v>7</v>
      </c>
      <c r="B18" s="85"/>
      <c r="C18" s="72" t="s">
        <v>66</v>
      </c>
      <c r="D18" s="67">
        <f t="shared" ref="D18:R18" si="1">D17*D$15</f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  <c r="O18" s="67">
        <f t="shared" si="1"/>
        <v>0</v>
      </c>
      <c r="P18" s="67">
        <f t="shared" si="1"/>
        <v>0</v>
      </c>
      <c r="Q18" s="67">
        <f t="shared" si="1"/>
        <v>0</v>
      </c>
      <c r="R18" s="67">
        <f t="shared" si="1"/>
        <v>0</v>
      </c>
    </row>
    <row r="19" spans="1:18" x14ac:dyDescent="0.2">
      <c r="A19" s="65">
        <v>8</v>
      </c>
      <c r="B19" s="86"/>
      <c r="C19" s="73" t="s">
        <v>60</v>
      </c>
      <c r="D19" s="67">
        <f>D18</f>
        <v>0</v>
      </c>
      <c r="E19" s="67">
        <f t="shared" ref="E19:R19" si="2">D19+E18</f>
        <v>0</v>
      </c>
      <c r="F19" s="67">
        <f t="shared" si="2"/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7">
        <f t="shared" si="2"/>
        <v>0</v>
      </c>
      <c r="Q19" s="67">
        <f t="shared" si="2"/>
        <v>0</v>
      </c>
      <c r="R19" s="67">
        <f t="shared" si="2"/>
        <v>0</v>
      </c>
    </row>
    <row r="20" spans="1:18" x14ac:dyDescent="0.2">
      <c r="A20" s="65"/>
      <c r="B20" s="75"/>
      <c r="C20" s="75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x14ac:dyDescent="0.2">
      <c r="A21" s="65">
        <v>1</v>
      </c>
      <c r="B21" s="84" t="s">
        <v>76</v>
      </c>
      <c r="C21" s="68" t="s">
        <v>64</v>
      </c>
      <c r="D21" s="68">
        <v>1</v>
      </c>
      <c r="E21" s="68">
        <v>2</v>
      </c>
      <c r="F21" s="68">
        <v>3</v>
      </c>
      <c r="G21" s="68">
        <v>4</v>
      </c>
      <c r="H21" s="68">
        <v>5</v>
      </c>
      <c r="I21" s="68">
        <v>6</v>
      </c>
      <c r="J21" s="68">
        <v>7</v>
      </c>
      <c r="K21" s="68">
        <v>8</v>
      </c>
      <c r="L21" s="68">
        <v>9</v>
      </c>
      <c r="M21" s="68">
        <v>10</v>
      </c>
      <c r="N21" s="68">
        <v>11</v>
      </c>
      <c r="O21" s="68">
        <v>12</v>
      </c>
      <c r="P21" s="68">
        <v>13</v>
      </c>
      <c r="Q21" s="68">
        <v>14</v>
      </c>
      <c r="R21" s="68">
        <v>15</v>
      </c>
    </row>
    <row r="22" spans="1:18" x14ac:dyDescent="0.2">
      <c r="A22" s="65">
        <v>2</v>
      </c>
      <c r="B22" s="85"/>
      <c r="C22" s="68" t="s">
        <v>68</v>
      </c>
      <c r="D22" s="67">
        <f>Lebenszykluskosten!D22</f>
        <v>0</v>
      </c>
      <c r="E22" s="67">
        <f>D22*(1+Lebenszykluskosten!$B$24)</f>
        <v>0</v>
      </c>
      <c r="F22" s="67">
        <f>E22*(1+Lebenszykluskosten!$B$24)</f>
        <v>0</v>
      </c>
      <c r="G22" s="67">
        <f>F22*(1+Lebenszykluskosten!$B$24)</f>
        <v>0</v>
      </c>
      <c r="H22" s="67">
        <f>G22*(1+Lebenszykluskosten!$B$24)</f>
        <v>0</v>
      </c>
      <c r="I22" s="67">
        <f>H22*(1+Lebenszykluskosten!$B$24)</f>
        <v>0</v>
      </c>
      <c r="J22" s="67">
        <f>I22*(1+Lebenszykluskosten!$B$24)</f>
        <v>0</v>
      </c>
      <c r="K22" s="67">
        <f>J22*(1+Lebenszykluskosten!$B$24)</f>
        <v>0</v>
      </c>
      <c r="L22" s="67">
        <f>K22*(1+Lebenszykluskosten!$B$24)</f>
        <v>0</v>
      </c>
      <c r="M22" s="67">
        <f>L22*(1+Lebenszykluskosten!$B$24)</f>
        <v>0</v>
      </c>
      <c r="N22" s="67">
        <f>M22*(1+Lebenszykluskosten!$B$24)</f>
        <v>0</v>
      </c>
      <c r="O22" s="67">
        <f>N22*(1+Lebenszykluskosten!$B$24)</f>
        <v>0</v>
      </c>
      <c r="P22" s="67">
        <f>O22*(1+Lebenszykluskosten!$B$24)</f>
        <v>0</v>
      </c>
      <c r="Q22" s="67">
        <f>P22*(1+Lebenszykluskosten!$B$24)</f>
        <v>0</v>
      </c>
      <c r="R22" s="67">
        <f>Q22*(1+Lebenszykluskosten!$B$24)</f>
        <v>0</v>
      </c>
    </row>
    <row r="23" spans="1:18" x14ac:dyDescent="0.2">
      <c r="A23" s="65">
        <v>3</v>
      </c>
      <c r="B23" s="85"/>
      <c r="C23" s="68" t="s">
        <v>60</v>
      </c>
      <c r="D23" s="67">
        <f>D22</f>
        <v>0</v>
      </c>
      <c r="E23" s="67">
        <f t="shared" ref="E23:R23" si="3">D23+E22</f>
        <v>0</v>
      </c>
      <c r="F23" s="67">
        <f t="shared" si="3"/>
        <v>0</v>
      </c>
      <c r="G23" s="67">
        <f t="shared" si="3"/>
        <v>0</v>
      </c>
      <c r="H23" s="67">
        <f t="shared" si="3"/>
        <v>0</v>
      </c>
      <c r="I23" s="67">
        <f t="shared" si="3"/>
        <v>0</v>
      </c>
      <c r="J23" s="67">
        <f t="shared" si="3"/>
        <v>0</v>
      </c>
      <c r="K23" s="67">
        <f t="shared" si="3"/>
        <v>0</v>
      </c>
      <c r="L23" s="67">
        <f t="shared" si="3"/>
        <v>0</v>
      </c>
      <c r="M23" s="67">
        <f t="shared" si="3"/>
        <v>0</v>
      </c>
      <c r="N23" s="67">
        <f t="shared" si="3"/>
        <v>0</v>
      </c>
      <c r="O23" s="67">
        <f t="shared" si="3"/>
        <v>0</v>
      </c>
      <c r="P23" s="67">
        <f t="shared" si="3"/>
        <v>0</v>
      </c>
      <c r="Q23" s="67">
        <f t="shared" si="3"/>
        <v>0</v>
      </c>
      <c r="R23" s="67">
        <f t="shared" si="3"/>
        <v>0</v>
      </c>
    </row>
    <row r="24" spans="1:18" x14ac:dyDescent="0.2">
      <c r="A24" s="65">
        <v>4</v>
      </c>
      <c r="B24" s="85"/>
      <c r="C24" s="68" t="s">
        <v>62</v>
      </c>
      <c r="D24" s="70">
        <f>1/(1+Lebenszykluskosten!$B$27)^(D21-1)</f>
        <v>1</v>
      </c>
      <c r="E24" s="70">
        <f>1/(1+Lebenszykluskosten!$B$27)^(E21-1)</f>
        <v>0.96153846153846145</v>
      </c>
      <c r="F24" s="70">
        <f>1/(1+Lebenszykluskosten!$B$27)^(F21-1)</f>
        <v>0.92455621301775137</v>
      </c>
      <c r="G24" s="70">
        <f>1/(1+Lebenszykluskosten!$B$27)^(G21-1)</f>
        <v>0.88899635867091487</v>
      </c>
      <c r="H24" s="70">
        <f>1/(1+Lebenszykluskosten!$B$27)^(H21-1)</f>
        <v>0.85480419102972571</v>
      </c>
      <c r="I24" s="70">
        <f>1/(1+Lebenszykluskosten!$B$27)^(I21-1)</f>
        <v>0.82192710675935154</v>
      </c>
      <c r="J24" s="70">
        <f>1/(1+Lebenszykluskosten!$B$27)^(J21-1)</f>
        <v>0.79031452573014571</v>
      </c>
      <c r="K24" s="70">
        <f>1/(1+Lebenszykluskosten!$B$27)^(K21-1)</f>
        <v>0.75991781320206331</v>
      </c>
      <c r="L24" s="70">
        <f>1/(1+Lebenszykluskosten!$B$27)^(L21-1)</f>
        <v>0.73069020500198378</v>
      </c>
      <c r="M24" s="70">
        <f>1/(1+Lebenszykluskosten!$B$27)^(M21-1)</f>
        <v>0.70258673557883045</v>
      </c>
      <c r="N24" s="70">
        <f>1/(1+Lebenszykluskosten!$B$27)^(N21-1)</f>
        <v>0.67556416882579851</v>
      </c>
      <c r="O24" s="70">
        <f>1/(1+Lebenszykluskosten!$B$27)^(O21-1)</f>
        <v>0.6495809315632679</v>
      </c>
      <c r="P24" s="70">
        <f>1/(1+Lebenszykluskosten!$B$27)^(P21-1)</f>
        <v>0.62459704958006512</v>
      </c>
      <c r="Q24" s="70">
        <f>1/(1+Lebenszykluskosten!$B$27)^(Q21-1)</f>
        <v>0.600574086134678</v>
      </c>
      <c r="R24" s="70">
        <f>1/(1+Lebenszykluskosten!$B$27)^(R21-1)</f>
        <v>0.57747508282180582</v>
      </c>
    </row>
    <row r="25" spans="1:18" x14ac:dyDescent="0.2">
      <c r="A25" s="65">
        <v>5</v>
      </c>
      <c r="B25" s="8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x14ac:dyDescent="0.2">
      <c r="A26" s="65">
        <v>6</v>
      </c>
      <c r="B26" s="85"/>
      <c r="C26" s="73" t="s">
        <v>67</v>
      </c>
      <c r="D26" s="67">
        <f>D22*Lebenszykluskosten!$D$23</f>
        <v>0</v>
      </c>
      <c r="E26" s="67">
        <f>E22*Lebenszykluskosten!$D$23</f>
        <v>0</v>
      </c>
      <c r="F26" s="67">
        <f>F22*Lebenszykluskosten!$D$23</f>
        <v>0</v>
      </c>
      <c r="G26" s="67">
        <f>G22*Lebenszykluskosten!$D$23</f>
        <v>0</v>
      </c>
      <c r="H26" s="67">
        <f>H22*Lebenszykluskosten!$D$23</f>
        <v>0</v>
      </c>
      <c r="I26" s="67">
        <f>I22*Lebenszykluskosten!$D$23</f>
        <v>0</v>
      </c>
      <c r="J26" s="67">
        <f>J22*Lebenszykluskosten!$D$23</f>
        <v>0</v>
      </c>
      <c r="K26" s="67">
        <f>K22*Lebenszykluskosten!$D$23</f>
        <v>0</v>
      </c>
      <c r="L26" s="67">
        <f>L22*Lebenszykluskosten!$D$23</f>
        <v>0</v>
      </c>
      <c r="M26" s="67">
        <f>M22*Lebenszykluskosten!$D$23</f>
        <v>0</v>
      </c>
      <c r="N26" s="67">
        <f>N22*Lebenszykluskosten!$D$23</f>
        <v>0</v>
      </c>
      <c r="O26" s="67">
        <f>O22*Lebenszykluskosten!$D$23</f>
        <v>0</v>
      </c>
      <c r="P26" s="67">
        <f>P22*Lebenszykluskosten!$D$23</f>
        <v>0</v>
      </c>
      <c r="Q26" s="67">
        <f>Q22*Lebenszykluskosten!$D$23</f>
        <v>0</v>
      </c>
      <c r="R26" s="67">
        <f>R22*Lebenszykluskosten!$D$23</f>
        <v>0</v>
      </c>
    </row>
    <row r="27" spans="1:18" ht="25.5" x14ac:dyDescent="0.2">
      <c r="A27" s="65">
        <v>7</v>
      </c>
      <c r="B27" s="85"/>
      <c r="C27" s="72" t="s">
        <v>66</v>
      </c>
      <c r="D27" s="67">
        <f t="shared" ref="D27:R27" si="4">D26*D$15</f>
        <v>0</v>
      </c>
      <c r="E27" s="67">
        <f t="shared" si="4"/>
        <v>0</v>
      </c>
      <c r="F27" s="67">
        <f t="shared" si="4"/>
        <v>0</v>
      </c>
      <c r="G27" s="67">
        <f t="shared" si="4"/>
        <v>0</v>
      </c>
      <c r="H27" s="67">
        <f t="shared" si="4"/>
        <v>0</v>
      </c>
      <c r="I27" s="67">
        <f t="shared" si="4"/>
        <v>0</v>
      </c>
      <c r="J27" s="67">
        <f t="shared" si="4"/>
        <v>0</v>
      </c>
      <c r="K27" s="67">
        <f t="shared" si="4"/>
        <v>0</v>
      </c>
      <c r="L27" s="67">
        <f t="shared" si="4"/>
        <v>0</v>
      </c>
      <c r="M27" s="67">
        <f t="shared" si="4"/>
        <v>0</v>
      </c>
      <c r="N27" s="67">
        <f t="shared" si="4"/>
        <v>0</v>
      </c>
      <c r="O27" s="67">
        <f t="shared" si="4"/>
        <v>0</v>
      </c>
      <c r="P27" s="67">
        <f t="shared" si="4"/>
        <v>0</v>
      </c>
      <c r="Q27" s="67">
        <f t="shared" si="4"/>
        <v>0</v>
      </c>
      <c r="R27" s="67">
        <f t="shared" si="4"/>
        <v>0</v>
      </c>
    </row>
    <row r="28" spans="1:18" x14ac:dyDescent="0.2">
      <c r="A28" s="65">
        <v>8</v>
      </c>
      <c r="B28" s="86"/>
      <c r="C28" s="68" t="s">
        <v>60</v>
      </c>
      <c r="D28" s="67">
        <f>D27</f>
        <v>0</v>
      </c>
      <c r="E28" s="67">
        <f t="shared" ref="E28:R28" si="5">D28+E27</f>
        <v>0</v>
      </c>
      <c r="F28" s="67">
        <f t="shared" si="5"/>
        <v>0</v>
      </c>
      <c r="G28" s="67">
        <f t="shared" si="5"/>
        <v>0</v>
      </c>
      <c r="H28" s="67">
        <f t="shared" si="5"/>
        <v>0</v>
      </c>
      <c r="I28" s="67">
        <f t="shared" si="5"/>
        <v>0</v>
      </c>
      <c r="J28" s="67">
        <f t="shared" si="5"/>
        <v>0</v>
      </c>
      <c r="K28" s="67">
        <f t="shared" si="5"/>
        <v>0</v>
      </c>
      <c r="L28" s="67">
        <f t="shared" si="5"/>
        <v>0</v>
      </c>
      <c r="M28" s="67">
        <f t="shared" si="5"/>
        <v>0</v>
      </c>
      <c r="N28" s="67">
        <f t="shared" si="5"/>
        <v>0</v>
      </c>
      <c r="O28" s="67">
        <f t="shared" si="5"/>
        <v>0</v>
      </c>
      <c r="P28" s="67">
        <f t="shared" si="5"/>
        <v>0</v>
      </c>
      <c r="Q28" s="67">
        <f t="shared" si="5"/>
        <v>0</v>
      </c>
      <c r="R28" s="67">
        <f t="shared" si="5"/>
        <v>0</v>
      </c>
    </row>
    <row r="30" spans="1:18" x14ac:dyDescent="0.2">
      <c r="A30" s="65">
        <v>1</v>
      </c>
      <c r="B30" s="84" t="s">
        <v>75</v>
      </c>
      <c r="C30" s="68" t="s">
        <v>64</v>
      </c>
      <c r="D30" s="68">
        <v>1</v>
      </c>
      <c r="E30" s="68">
        <v>2</v>
      </c>
      <c r="F30" s="68">
        <v>3</v>
      </c>
      <c r="G30" s="68">
        <v>4</v>
      </c>
      <c r="H30" s="68">
        <v>5</v>
      </c>
      <c r="I30" s="68">
        <v>6</v>
      </c>
      <c r="J30" s="68">
        <v>7</v>
      </c>
      <c r="K30" s="68">
        <v>8</v>
      </c>
      <c r="L30" s="68">
        <v>9</v>
      </c>
      <c r="M30" s="68">
        <v>10</v>
      </c>
      <c r="N30" s="68">
        <v>11</v>
      </c>
      <c r="O30" s="68">
        <v>12</v>
      </c>
      <c r="P30" s="68">
        <v>13</v>
      </c>
      <c r="Q30" s="68">
        <v>14</v>
      </c>
      <c r="R30" s="68">
        <v>15</v>
      </c>
    </row>
    <row r="31" spans="1:18" x14ac:dyDescent="0.2">
      <c r="A31" s="65">
        <v>2</v>
      </c>
      <c r="B31" s="85"/>
      <c r="C31" s="68" t="s">
        <v>68</v>
      </c>
      <c r="D31" s="67">
        <f>Lebenszykluskosten!F$22</f>
        <v>0</v>
      </c>
      <c r="E31" s="67">
        <f>D31*(1+Lebenszykluskosten!$B$24)</f>
        <v>0</v>
      </c>
      <c r="F31" s="67">
        <f>E31*(1+Lebenszykluskosten!$B$24)</f>
        <v>0</v>
      </c>
      <c r="G31" s="67">
        <f>F31*(1+Lebenszykluskosten!$B$24)</f>
        <v>0</v>
      </c>
      <c r="H31" s="67">
        <f>G31*(1+Lebenszykluskosten!$B$24)</f>
        <v>0</v>
      </c>
      <c r="I31" s="67">
        <f>H31*(1+Lebenszykluskosten!$B$24)</f>
        <v>0</v>
      </c>
      <c r="J31" s="67">
        <f>I31*(1+Lebenszykluskosten!$B$24)</f>
        <v>0</v>
      </c>
      <c r="K31" s="67">
        <f>J31*(1+Lebenszykluskosten!$B$24)</f>
        <v>0</v>
      </c>
      <c r="L31" s="67">
        <f>K31*(1+Lebenszykluskosten!$B$24)</f>
        <v>0</v>
      </c>
      <c r="M31" s="67">
        <f>L31*(1+Lebenszykluskosten!$B$24)</f>
        <v>0</v>
      </c>
      <c r="N31" s="67">
        <f>M31*(1+Lebenszykluskosten!$B$24)</f>
        <v>0</v>
      </c>
      <c r="O31" s="67">
        <f>N31*(1+Lebenszykluskosten!$B$24)</f>
        <v>0</v>
      </c>
      <c r="P31" s="67">
        <f>O31*(1+Lebenszykluskosten!$B$24)</f>
        <v>0</v>
      </c>
      <c r="Q31" s="67">
        <f>P31*(1+Lebenszykluskosten!$B$24)</f>
        <v>0</v>
      </c>
      <c r="R31" s="67">
        <f>Q31*(1+Lebenszykluskosten!$B$24)</f>
        <v>0</v>
      </c>
    </row>
    <row r="32" spans="1:18" x14ac:dyDescent="0.2">
      <c r="A32" s="65">
        <v>3</v>
      </c>
      <c r="B32" s="85"/>
      <c r="C32" s="68" t="s">
        <v>60</v>
      </c>
      <c r="D32" s="67">
        <f>D31</f>
        <v>0</v>
      </c>
      <c r="E32" s="67">
        <f t="shared" ref="E32:R32" si="6">D32+E31</f>
        <v>0</v>
      </c>
      <c r="F32" s="67">
        <f t="shared" si="6"/>
        <v>0</v>
      </c>
      <c r="G32" s="67">
        <f t="shared" si="6"/>
        <v>0</v>
      </c>
      <c r="H32" s="67">
        <f t="shared" si="6"/>
        <v>0</v>
      </c>
      <c r="I32" s="67">
        <f t="shared" si="6"/>
        <v>0</v>
      </c>
      <c r="J32" s="67">
        <f t="shared" si="6"/>
        <v>0</v>
      </c>
      <c r="K32" s="67">
        <f t="shared" si="6"/>
        <v>0</v>
      </c>
      <c r="L32" s="67">
        <f t="shared" si="6"/>
        <v>0</v>
      </c>
      <c r="M32" s="67">
        <f t="shared" si="6"/>
        <v>0</v>
      </c>
      <c r="N32" s="67">
        <f t="shared" si="6"/>
        <v>0</v>
      </c>
      <c r="O32" s="67">
        <f t="shared" si="6"/>
        <v>0</v>
      </c>
      <c r="P32" s="67">
        <f t="shared" si="6"/>
        <v>0</v>
      </c>
      <c r="Q32" s="67">
        <f t="shared" si="6"/>
        <v>0</v>
      </c>
      <c r="R32" s="67">
        <f t="shared" si="6"/>
        <v>0</v>
      </c>
    </row>
    <row r="33" spans="1:18" x14ac:dyDescent="0.2">
      <c r="A33" s="65">
        <v>4</v>
      </c>
      <c r="B33" s="85"/>
      <c r="C33" s="68" t="s">
        <v>62</v>
      </c>
      <c r="D33" s="70">
        <f>1/(1+Lebenszykluskosten!$B$27)^(D30-1)</f>
        <v>1</v>
      </c>
      <c r="E33" s="70">
        <f>1/(1+Lebenszykluskosten!$B$27)^(E30-1)</f>
        <v>0.96153846153846145</v>
      </c>
      <c r="F33" s="70">
        <f>1/(1+Lebenszykluskosten!$B$27)^(F30-1)</f>
        <v>0.92455621301775137</v>
      </c>
      <c r="G33" s="70">
        <f>1/(1+Lebenszykluskosten!$B$27)^(G30-1)</f>
        <v>0.88899635867091487</v>
      </c>
      <c r="H33" s="70">
        <f>1/(1+Lebenszykluskosten!$B$27)^(H30-1)</f>
        <v>0.85480419102972571</v>
      </c>
      <c r="I33" s="70">
        <f>1/(1+Lebenszykluskosten!$B$27)^(I30-1)</f>
        <v>0.82192710675935154</v>
      </c>
      <c r="J33" s="70">
        <f>1/(1+Lebenszykluskosten!$B$27)^(J30-1)</f>
        <v>0.79031452573014571</v>
      </c>
      <c r="K33" s="70">
        <f>1/(1+Lebenszykluskosten!$B$27)^(K30-1)</f>
        <v>0.75991781320206331</v>
      </c>
      <c r="L33" s="70">
        <f>1/(1+Lebenszykluskosten!$B$27)^(L30-1)</f>
        <v>0.73069020500198378</v>
      </c>
      <c r="M33" s="70">
        <f>1/(1+Lebenszykluskosten!$B$27)^(M30-1)</f>
        <v>0.70258673557883045</v>
      </c>
      <c r="N33" s="70">
        <f>1/(1+Lebenszykluskosten!$B$27)^(N30-1)</f>
        <v>0.67556416882579851</v>
      </c>
      <c r="O33" s="70">
        <f>1/(1+Lebenszykluskosten!$B$27)^(O30-1)</f>
        <v>0.6495809315632679</v>
      </c>
      <c r="P33" s="70">
        <f>1/(1+Lebenszykluskosten!$B$27)^(P30-1)</f>
        <v>0.62459704958006512</v>
      </c>
      <c r="Q33" s="70">
        <f>1/(1+Lebenszykluskosten!$B$27)^(Q30-1)</f>
        <v>0.600574086134678</v>
      </c>
      <c r="R33" s="70">
        <f>1/(1+Lebenszykluskosten!$B$27)^(R30-1)</f>
        <v>0.57747508282180582</v>
      </c>
    </row>
    <row r="34" spans="1:18" x14ac:dyDescent="0.2">
      <c r="A34" s="65">
        <v>5</v>
      </c>
      <c r="B34" s="8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x14ac:dyDescent="0.2">
      <c r="A35" s="65">
        <v>6</v>
      </c>
      <c r="B35" s="85"/>
      <c r="C35" s="73" t="s">
        <v>67</v>
      </c>
      <c r="D35" s="67">
        <f>D31*Lebenszykluskosten!$F$23</f>
        <v>0</v>
      </c>
      <c r="E35" s="67">
        <f>E31*Lebenszykluskosten!$F$23</f>
        <v>0</v>
      </c>
      <c r="F35" s="67">
        <f>F31*Lebenszykluskosten!$F$23</f>
        <v>0</v>
      </c>
      <c r="G35" s="67">
        <f>G31*Lebenszykluskosten!$F$23</f>
        <v>0</v>
      </c>
      <c r="H35" s="67">
        <f>H31*Lebenszykluskosten!$F$23</f>
        <v>0</v>
      </c>
      <c r="I35" s="67">
        <f>I31*Lebenszykluskosten!$F$23</f>
        <v>0</v>
      </c>
      <c r="J35" s="67">
        <f>J31*Lebenszykluskosten!$F$23</f>
        <v>0</v>
      </c>
      <c r="K35" s="67">
        <f>K31*Lebenszykluskosten!$F$23</f>
        <v>0</v>
      </c>
      <c r="L35" s="67">
        <f>L31*Lebenszykluskosten!$F$23</f>
        <v>0</v>
      </c>
      <c r="M35" s="67">
        <f>M31*Lebenszykluskosten!$F$23</f>
        <v>0</v>
      </c>
      <c r="N35" s="67">
        <f>N31*Lebenszykluskosten!$F$23</f>
        <v>0</v>
      </c>
      <c r="O35" s="67">
        <f>O31*Lebenszykluskosten!$F$23</f>
        <v>0</v>
      </c>
      <c r="P35" s="67">
        <f>P31*Lebenszykluskosten!$F$23</f>
        <v>0</v>
      </c>
      <c r="Q35" s="67">
        <f>Q31*Lebenszykluskosten!$F$23</f>
        <v>0</v>
      </c>
      <c r="R35" s="67">
        <f>R31*Lebenszykluskosten!$F$23</f>
        <v>0</v>
      </c>
    </row>
    <row r="36" spans="1:18" ht="25.5" x14ac:dyDescent="0.2">
      <c r="A36" s="65">
        <v>7</v>
      </c>
      <c r="B36" s="85"/>
      <c r="C36" s="72" t="s">
        <v>66</v>
      </c>
      <c r="D36" s="67">
        <f t="shared" ref="D36:R36" si="7">D35*D$15</f>
        <v>0</v>
      </c>
      <c r="E36" s="67">
        <f t="shared" si="7"/>
        <v>0</v>
      </c>
      <c r="F36" s="67">
        <f t="shared" si="7"/>
        <v>0</v>
      </c>
      <c r="G36" s="67">
        <f t="shared" si="7"/>
        <v>0</v>
      </c>
      <c r="H36" s="67">
        <f t="shared" si="7"/>
        <v>0</v>
      </c>
      <c r="I36" s="67">
        <f t="shared" si="7"/>
        <v>0</v>
      </c>
      <c r="J36" s="67">
        <f t="shared" si="7"/>
        <v>0</v>
      </c>
      <c r="K36" s="67">
        <f t="shared" si="7"/>
        <v>0</v>
      </c>
      <c r="L36" s="67">
        <f t="shared" si="7"/>
        <v>0</v>
      </c>
      <c r="M36" s="67">
        <f t="shared" si="7"/>
        <v>0</v>
      </c>
      <c r="N36" s="67">
        <f t="shared" si="7"/>
        <v>0</v>
      </c>
      <c r="O36" s="67">
        <f t="shared" si="7"/>
        <v>0</v>
      </c>
      <c r="P36" s="67">
        <f t="shared" si="7"/>
        <v>0</v>
      </c>
      <c r="Q36" s="67">
        <f t="shared" si="7"/>
        <v>0</v>
      </c>
      <c r="R36" s="67">
        <f t="shared" si="7"/>
        <v>0</v>
      </c>
    </row>
    <row r="37" spans="1:18" x14ac:dyDescent="0.2">
      <c r="A37" s="65">
        <v>8</v>
      </c>
      <c r="B37" s="86"/>
      <c r="C37" s="68" t="s">
        <v>60</v>
      </c>
      <c r="D37" s="67">
        <f>D36</f>
        <v>0</v>
      </c>
      <c r="E37" s="67">
        <f t="shared" ref="E37:R37" si="8">D37+E36</f>
        <v>0</v>
      </c>
      <c r="F37" s="67">
        <f t="shared" si="8"/>
        <v>0</v>
      </c>
      <c r="G37" s="67">
        <f t="shared" si="8"/>
        <v>0</v>
      </c>
      <c r="H37" s="67">
        <f t="shared" si="8"/>
        <v>0</v>
      </c>
      <c r="I37" s="67">
        <f t="shared" si="8"/>
        <v>0</v>
      </c>
      <c r="J37" s="67">
        <f t="shared" si="8"/>
        <v>0</v>
      </c>
      <c r="K37" s="67">
        <f t="shared" si="8"/>
        <v>0</v>
      </c>
      <c r="L37" s="67">
        <f t="shared" si="8"/>
        <v>0</v>
      </c>
      <c r="M37" s="67">
        <f t="shared" si="8"/>
        <v>0</v>
      </c>
      <c r="N37" s="67">
        <f t="shared" si="8"/>
        <v>0</v>
      </c>
      <c r="O37" s="67">
        <f t="shared" si="8"/>
        <v>0</v>
      </c>
      <c r="P37" s="67">
        <f t="shared" si="8"/>
        <v>0</v>
      </c>
      <c r="Q37" s="67">
        <f t="shared" si="8"/>
        <v>0</v>
      </c>
      <c r="R37" s="67">
        <f t="shared" si="8"/>
        <v>0</v>
      </c>
    </row>
    <row r="39" spans="1:18" x14ac:dyDescent="0.2">
      <c r="A39" s="65">
        <v>1</v>
      </c>
      <c r="B39" s="84" t="s">
        <v>74</v>
      </c>
      <c r="C39" s="68" t="s">
        <v>64</v>
      </c>
      <c r="D39" s="68">
        <v>1</v>
      </c>
      <c r="E39" s="68">
        <v>2</v>
      </c>
      <c r="F39" s="68">
        <v>3</v>
      </c>
      <c r="G39" s="68">
        <v>4</v>
      </c>
      <c r="H39" s="68">
        <v>5</v>
      </c>
      <c r="I39" s="68">
        <v>6</v>
      </c>
      <c r="J39" s="68">
        <v>7</v>
      </c>
      <c r="K39" s="68">
        <v>8</v>
      </c>
      <c r="L39" s="68">
        <v>9</v>
      </c>
      <c r="M39" s="68">
        <v>10</v>
      </c>
      <c r="N39" s="68">
        <v>11</v>
      </c>
      <c r="O39" s="68">
        <v>12</v>
      </c>
      <c r="P39" s="68">
        <v>13</v>
      </c>
      <c r="Q39" s="68">
        <v>14</v>
      </c>
      <c r="R39" s="68">
        <v>15</v>
      </c>
    </row>
    <row r="40" spans="1:18" x14ac:dyDescent="0.2">
      <c r="A40" s="65">
        <v>2</v>
      </c>
      <c r="B40" s="85"/>
      <c r="C40" s="68" t="s">
        <v>68</v>
      </c>
      <c r="D40" s="67">
        <f>Lebenszykluskosten!H$22</f>
        <v>0</v>
      </c>
      <c r="E40" s="67">
        <f>D40*(1+Lebenszykluskosten!$B$24)</f>
        <v>0</v>
      </c>
      <c r="F40" s="67">
        <f>E40*(1+Lebenszykluskosten!$B$24)</f>
        <v>0</v>
      </c>
      <c r="G40" s="67">
        <f>F40*(1+Lebenszykluskosten!$B$24)</f>
        <v>0</v>
      </c>
      <c r="H40" s="67">
        <f>G40*(1+Lebenszykluskosten!$B$24)</f>
        <v>0</v>
      </c>
      <c r="I40" s="67">
        <f>H40*(1+Lebenszykluskosten!$B$24)</f>
        <v>0</v>
      </c>
      <c r="J40" s="67">
        <f>I40*(1+Lebenszykluskosten!$B$24)</f>
        <v>0</v>
      </c>
      <c r="K40" s="67">
        <f>J40*(1+Lebenszykluskosten!$B$24)</f>
        <v>0</v>
      </c>
      <c r="L40" s="67">
        <f>K40*(1+Lebenszykluskosten!$B$24)</f>
        <v>0</v>
      </c>
      <c r="M40" s="67">
        <f>L40*(1+Lebenszykluskosten!$B$24)</f>
        <v>0</v>
      </c>
      <c r="N40" s="67">
        <f>M40*(1+Lebenszykluskosten!$B$24)</f>
        <v>0</v>
      </c>
      <c r="O40" s="67">
        <f>N40*(1+Lebenszykluskosten!$B$24)</f>
        <v>0</v>
      </c>
      <c r="P40" s="67">
        <f>O40*(1+Lebenszykluskosten!$B$24)</f>
        <v>0</v>
      </c>
      <c r="Q40" s="67">
        <f>P40*(1+Lebenszykluskosten!$B$24)</f>
        <v>0</v>
      </c>
      <c r="R40" s="67">
        <f>Q40*(1+Lebenszykluskosten!$B$24)</f>
        <v>0</v>
      </c>
    </row>
    <row r="41" spans="1:18" x14ac:dyDescent="0.2">
      <c r="A41" s="65">
        <v>3</v>
      </c>
      <c r="B41" s="85"/>
      <c r="C41" s="68" t="s">
        <v>60</v>
      </c>
      <c r="D41" s="67">
        <f>D40</f>
        <v>0</v>
      </c>
      <c r="E41" s="67">
        <f t="shared" ref="E41:R41" si="9">D41+E40</f>
        <v>0</v>
      </c>
      <c r="F41" s="67">
        <f t="shared" si="9"/>
        <v>0</v>
      </c>
      <c r="G41" s="67">
        <f t="shared" si="9"/>
        <v>0</v>
      </c>
      <c r="H41" s="67">
        <f t="shared" si="9"/>
        <v>0</v>
      </c>
      <c r="I41" s="67">
        <f t="shared" si="9"/>
        <v>0</v>
      </c>
      <c r="J41" s="67">
        <f t="shared" si="9"/>
        <v>0</v>
      </c>
      <c r="K41" s="67">
        <f t="shared" si="9"/>
        <v>0</v>
      </c>
      <c r="L41" s="67">
        <f t="shared" si="9"/>
        <v>0</v>
      </c>
      <c r="M41" s="67">
        <f t="shared" si="9"/>
        <v>0</v>
      </c>
      <c r="N41" s="67">
        <f t="shared" si="9"/>
        <v>0</v>
      </c>
      <c r="O41" s="67">
        <f t="shared" si="9"/>
        <v>0</v>
      </c>
      <c r="P41" s="67">
        <f t="shared" si="9"/>
        <v>0</v>
      </c>
      <c r="Q41" s="67">
        <f t="shared" si="9"/>
        <v>0</v>
      </c>
      <c r="R41" s="67">
        <f t="shared" si="9"/>
        <v>0</v>
      </c>
    </row>
    <row r="42" spans="1:18" x14ac:dyDescent="0.2">
      <c r="A42" s="65">
        <v>4</v>
      </c>
      <c r="B42" s="85"/>
      <c r="C42" s="68" t="s">
        <v>62</v>
      </c>
      <c r="D42" s="70">
        <f>1/(1+Lebenszykluskosten!$B$27)^(D39-1)</f>
        <v>1</v>
      </c>
      <c r="E42" s="70">
        <f>1/(1+Lebenszykluskosten!$B$27)^(E39-1)</f>
        <v>0.96153846153846145</v>
      </c>
      <c r="F42" s="70">
        <f>1/(1+Lebenszykluskosten!$B$27)^(F39-1)</f>
        <v>0.92455621301775137</v>
      </c>
      <c r="G42" s="70">
        <f>1/(1+Lebenszykluskosten!$B$27)^(G39-1)</f>
        <v>0.88899635867091487</v>
      </c>
      <c r="H42" s="70">
        <f>1/(1+Lebenszykluskosten!$B$27)^(H39-1)</f>
        <v>0.85480419102972571</v>
      </c>
      <c r="I42" s="70">
        <f>1/(1+Lebenszykluskosten!$B$27)^(I39-1)</f>
        <v>0.82192710675935154</v>
      </c>
      <c r="J42" s="70">
        <f>1/(1+Lebenszykluskosten!$B$27)^(J39-1)</f>
        <v>0.79031452573014571</v>
      </c>
      <c r="K42" s="70">
        <f>1/(1+Lebenszykluskosten!$B$27)^(K39-1)</f>
        <v>0.75991781320206331</v>
      </c>
      <c r="L42" s="70">
        <f>1/(1+Lebenszykluskosten!$B$27)^(L39-1)</f>
        <v>0.73069020500198378</v>
      </c>
      <c r="M42" s="70">
        <f>1/(1+Lebenszykluskosten!$B$27)^(M39-1)</f>
        <v>0.70258673557883045</v>
      </c>
      <c r="N42" s="70">
        <f>1/(1+Lebenszykluskosten!$B$27)^(N39-1)</f>
        <v>0.67556416882579851</v>
      </c>
      <c r="O42" s="70">
        <f>1/(1+Lebenszykluskosten!$B$27)^(O39-1)</f>
        <v>0.6495809315632679</v>
      </c>
      <c r="P42" s="70">
        <f>1/(1+Lebenszykluskosten!$B$27)^(P39-1)</f>
        <v>0.62459704958006512</v>
      </c>
      <c r="Q42" s="70">
        <f>1/(1+Lebenszykluskosten!$B$27)^(Q39-1)</f>
        <v>0.600574086134678</v>
      </c>
      <c r="R42" s="70">
        <f>1/(1+Lebenszykluskosten!$B$27)^(R39-1)</f>
        <v>0.57747508282180582</v>
      </c>
    </row>
    <row r="43" spans="1:18" x14ac:dyDescent="0.2">
      <c r="A43" s="65">
        <v>5</v>
      </c>
      <c r="B43" s="8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x14ac:dyDescent="0.2">
      <c r="A44" s="65">
        <v>6</v>
      </c>
      <c r="B44" s="85"/>
      <c r="C44" s="73" t="s">
        <v>67</v>
      </c>
      <c r="D44" s="67">
        <f>D40*Lebenszykluskosten!$H$23</f>
        <v>0</v>
      </c>
      <c r="E44" s="67">
        <f>E40*Lebenszykluskosten!$H$23</f>
        <v>0</v>
      </c>
      <c r="F44" s="67">
        <f>F40*Lebenszykluskosten!$H$23</f>
        <v>0</v>
      </c>
      <c r="G44" s="67">
        <f>G40*Lebenszykluskosten!$H$23</f>
        <v>0</v>
      </c>
      <c r="H44" s="67">
        <f>H40*Lebenszykluskosten!$H$23</f>
        <v>0</v>
      </c>
      <c r="I44" s="67">
        <f>I40*Lebenszykluskosten!$H$23</f>
        <v>0</v>
      </c>
      <c r="J44" s="67">
        <f>J40*Lebenszykluskosten!$H$23</f>
        <v>0</v>
      </c>
      <c r="K44" s="67">
        <f>K40*Lebenszykluskosten!$H$23</f>
        <v>0</v>
      </c>
      <c r="L44" s="67">
        <f>L40*Lebenszykluskosten!$H$23</f>
        <v>0</v>
      </c>
      <c r="M44" s="67">
        <f>M40*Lebenszykluskosten!$H$23</f>
        <v>0</v>
      </c>
      <c r="N44" s="67">
        <f>N40*Lebenszykluskosten!$H$23</f>
        <v>0</v>
      </c>
      <c r="O44" s="67">
        <f>O40*Lebenszykluskosten!$H$23</f>
        <v>0</v>
      </c>
      <c r="P44" s="67">
        <f>P40*Lebenszykluskosten!$H$23</f>
        <v>0</v>
      </c>
      <c r="Q44" s="67">
        <f>Q40*Lebenszykluskosten!$H$23</f>
        <v>0</v>
      </c>
      <c r="R44" s="67">
        <f>R40*Lebenszykluskosten!$H$23</f>
        <v>0</v>
      </c>
    </row>
    <row r="45" spans="1:18" ht="25.5" x14ac:dyDescent="0.2">
      <c r="A45" s="65">
        <v>7</v>
      </c>
      <c r="B45" s="85"/>
      <c r="C45" s="72" t="s">
        <v>66</v>
      </c>
      <c r="D45" s="67">
        <f t="shared" ref="D45:R45" si="10">D44*D$15</f>
        <v>0</v>
      </c>
      <c r="E45" s="67">
        <f t="shared" si="10"/>
        <v>0</v>
      </c>
      <c r="F45" s="67">
        <f t="shared" si="10"/>
        <v>0</v>
      </c>
      <c r="G45" s="67">
        <f t="shared" si="10"/>
        <v>0</v>
      </c>
      <c r="H45" s="67">
        <f t="shared" si="10"/>
        <v>0</v>
      </c>
      <c r="I45" s="67">
        <f t="shared" si="10"/>
        <v>0</v>
      </c>
      <c r="J45" s="67">
        <f t="shared" si="10"/>
        <v>0</v>
      </c>
      <c r="K45" s="67">
        <f t="shared" si="10"/>
        <v>0</v>
      </c>
      <c r="L45" s="67">
        <f t="shared" si="10"/>
        <v>0</v>
      </c>
      <c r="M45" s="67">
        <f t="shared" si="10"/>
        <v>0</v>
      </c>
      <c r="N45" s="67">
        <f t="shared" si="10"/>
        <v>0</v>
      </c>
      <c r="O45" s="67">
        <f t="shared" si="10"/>
        <v>0</v>
      </c>
      <c r="P45" s="67">
        <f t="shared" si="10"/>
        <v>0</v>
      </c>
      <c r="Q45" s="67">
        <f t="shared" si="10"/>
        <v>0</v>
      </c>
      <c r="R45" s="67">
        <f t="shared" si="10"/>
        <v>0</v>
      </c>
    </row>
    <row r="46" spans="1:18" x14ac:dyDescent="0.2">
      <c r="A46" s="65">
        <v>8</v>
      </c>
      <c r="B46" s="86"/>
      <c r="C46" s="68" t="s">
        <v>60</v>
      </c>
      <c r="D46" s="67">
        <f>D45</f>
        <v>0</v>
      </c>
      <c r="E46" s="67">
        <f t="shared" ref="E46:R46" si="11">D46+E45</f>
        <v>0</v>
      </c>
      <c r="F46" s="67">
        <f t="shared" si="11"/>
        <v>0</v>
      </c>
      <c r="G46" s="67">
        <f t="shared" si="11"/>
        <v>0</v>
      </c>
      <c r="H46" s="67">
        <f t="shared" si="11"/>
        <v>0</v>
      </c>
      <c r="I46" s="67">
        <f t="shared" si="11"/>
        <v>0</v>
      </c>
      <c r="J46" s="67">
        <f t="shared" si="11"/>
        <v>0</v>
      </c>
      <c r="K46" s="67">
        <f t="shared" si="11"/>
        <v>0</v>
      </c>
      <c r="L46" s="67">
        <f t="shared" si="11"/>
        <v>0</v>
      </c>
      <c r="M46" s="67">
        <f t="shared" si="11"/>
        <v>0</v>
      </c>
      <c r="N46" s="67">
        <f t="shared" si="11"/>
        <v>0</v>
      </c>
      <c r="O46" s="67">
        <f t="shared" si="11"/>
        <v>0</v>
      </c>
      <c r="P46" s="67">
        <f t="shared" si="11"/>
        <v>0</v>
      </c>
      <c r="Q46" s="67">
        <f t="shared" si="11"/>
        <v>0</v>
      </c>
      <c r="R46" s="67">
        <f t="shared" si="11"/>
        <v>0</v>
      </c>
    </row>
    <row r="48" spans="1:18" x14ac:dyDescent="0.2">
      <c r="A48" s="65">
        <v>1</v>
      </c>
      <c r="B48" s="84" t="s">
        <v>73</v>
      </c>
      <c r="C48" s="68" t="s">
        <v>64</v>
      </c>
      <c r="D48" s="68">
        <v>1</v>
      </c>
      <c r="E48" s="68">
        <v>2</v>
      </c>
      <c r="F48" s="68">
        <v>3</v>
      </c>
      <c r="G48" s="68">
        <v>4</v>
      </c>
      <c r="H48" s="68">
        <v>5</v>
      </c>
      <c r="I48" s="68">
        <v>6</v>
      </c>
      <c r="J48" s="68">
        <v>7</v>
      </c>
      <c r="K48" s="68">
        <v>8</v>
      </c>
      <c r="L48" s="68">
        <v>9</v>
      </c>
      <c r="M48" s="68">
        <v>10</v>
      </c>
      <c r="N48" s="68">
        <v>11</v>
      </c>
      <c r="O48" s="68">
        <v>12</v>
      </c>
      <c r="P48" s="68">
        <v>13</v>
      </c>
      <c r="Q48" s="68">
        <v>14</v>
      </c>
      <c r="R48" s="68">
        <v>15</v>
      </c>
    </row>
    <row r="49" spans="1:18" x14ac:dyDescent="0.2">
      <c r="A49" s="65">
        <v>2</v>
      </c>
      <c r="B49" s="85"/>
      <c r="C49" s="68" t="s">
        <v>68</v>
      </c>
      <c r="D49" s="67">
        <f>Lebenszykluskosten!J$22</f>
        <v>0</v>
      </c>
      <c r="E49" s="67">
        <f>D49*(1+Lebenszykluskosten!$B$24)</f>
        <v>0</v>
      </c>
      <c r="F49" s="67">
        <f>E49*(1+Lebenszykluskosten!$B$24)</f>
        <v>0</v>
      </c>
      <c r="G49" s="67">
        <f>F49*(1+Lebenszykluskosten!$B$24)</f>
        <v>0</v>
      </c>
      <c r="H49" s="67">
        <f>G49*(1+Lebenszykluskosten!$B$24)</f>
        <v>0</v>
      </c>
      <c r="I49" s="67">
        <f>H49*(1+Lebenszykluskosten!$B$24)</f>
        <v>0</v>
      </c>
      <c r="J49" s="67">
        <f>I49*(1+Lebenszykluskosten!$B$24)</f>
        <v>0</v>
      </c>
      <c r="K49" s="67">
        <f>J49*(1+Lebenszykluskosten!$B$24)</f>
        <v>0</v>
      </c>
      <c r="L49" s="67">
        <f>K49*(1+Lebenszykluskosten!$B$24)</f>
        <v>0</v>
      </c>
      <c r="M49" s="67">
        <f>L49*(1+Lebenszykluskosten!$B$24)</f>
        <v>0</v>
      </c>
      <c r="N49" s="67">
        <f>M49*(1+Lebenszykluskosten!$B$24)</f>
        <v>0</v>
      </c>
      <c r="O49" s="67">
        <f>N49*(1+Lebenszykluskosten!$B$24)</f>
        <v>0</v>
      </c>
      <c r="P49" s="67">
        <f>O49*(1+Lebenszykluskosten!$B$24)</f>
        <v>0</v>
      </c>
      <c r="Q49" s="67">
        <f>P49*(1+Lebenszykluskosten!$B$24)</f>
        <v>0</v>
      </c>
      <c r="R49" s="67">
        <f>Q49*(1+Lebenszykluskosten!$B$24)</f>
        <v>0</v>
      </c>
    </row>
    <row r="50" spans="1:18" x14ac:dyDescent="0.2">
      <c r="A50" s="65">
        <v>3</v>
      </c>
      <c r="B50" s="85"/>
      <c r="C50" s="68" t="s">
        <v>60</v>
      </c>
      <c r="D50" s="67">
        <f>D49</f>
        <v>0</v>
      </c>
      <c r="E50" s="67">
        <f t="shared" ref="E50:R50" si="12">D50+E49</f>
        <v>0</v>
      </c>
      <c r="F50" s="67">
        <f t="shared" si="12"/>
        <v>0</v>
      </c>
      <c r="G50" s="67">
        <f t="shared" si="12"/>
        <v>0</v>
      </c>
      <c r="H50" s="67">
        <f t="shared" si="12"/>
        <v>0</v>
      </c>
      <c r="I50" s="67">
        <f t="shared" si="12"/>
        <v>0</v>
      </c>
      <c r="J50" s="67">
        <f t="shared" si="12"/>
        <v>0</v>
      </c>
      <c r="K50" s="67">
        <f t="shared" si="12"/>
        <v>0</v>
      </c>
      <c r="L50" s="67">
        <f t="shared" si="12"/>
        <v>0</v>
      </c>
      <c r="M50" s="67">
        <f t="shared" si="12"/>
        <v>0</v>
      </c>
      <c r="N50" s="67">
        <f t="shared" si="12"/>
        <v>0</v>
      </c>
      <c r="O50" s="67">
        <f t="shared" si="12"/>
        <v>0</v>
      </c>
      <c r="P50" s="67">
        <f t="shared" si="12"/>
        <v>0</v>
      </c>
      <c r="Q50" s="67">
        <f t="shared" si="12"/>
        <v>0</v>
      </c>
      <c r="R50" s="67">
        <f t="shared" si="12"/>
        <v>0</v>
      </c>
    </row>
    <row r="51" spans="1:18" x14ac:dyDescent="0.2">
      <c r="A51" s="65">
        <v>4</v>
      </c>
      <c r="B51" s="85"/>
      <c r="C51" s="68" t="s">
        <v>62</v>
      </c>
      <c r="D51" s="70">
        <f>1/(1+Lebenszykluskosten!$B$27)^(D48-1)</f>
        <v>1</v>
      </c>
      <c r="E51" s="70">
        <f>1/(1+Lebenszykluskosten!$B$27)^(E48-1)</f>
        <v>0.96153846153846145</v>
      </c>
      <c r="F51" s="70">
        <f>1/(1+Lebenszykluskosten!$B$27)^(F48-1)</f>
        <v>0.92455621301775137</v>
      </c>
      <c r="G51" s="70">
        <f>1/(1+Lebenszykluskosten!$B$27)^(G48-1)</f>
        <v>0.88899635867091487</v>
      </c>
      <c r="H51" s="70">
        <f>1/(1+Lebenszykluskosten!$B$27)^(H48-1)</f>
        <v>0.85480419102972571</v>
      </c>
      <c r="I51" s="70">
        <f>1/(1+Lebenszykluskosten!$B$27)^(I48-1)</f>
        <v>0.82192710675935154</v>
      </c>
      <c r="J51" s="70">
        <f>1/(1+Lebenszykluskosten!$B$27)^(J48-1)</f>
        <v>0.79031452573014571</v>
      </c>
      <c r="K51" s="70">
        <f>1/(1+Lebenszykluskosten!$B$27)^(K48-1)</f>
        <v>0.75991781320206331</v>
      </c>
      <c r="L51" s="70">
        <f>1/(1+Lebenszykluskosten!$B$27)^(L48-1)</f>
        <v>0.73069020500198378</v>
      </c>
      <c r="M51" s="70">
        <f>1/(1+Lebenszykluskosten!$B$27)^(M48-1)</f>
        <v>0.70258673557883045</v>
      </c>
      <c r="N51" s="70">
        <f>1/(1+Lebenszykluskosten!$B$27)^(N48-1)</f>
        <v>0.67556416882579851</v>
      </c>
      <c r="O51" s="70">
        <f>1/(1+Lebenszykluskosten!$B$27)^(O48-1)</f>
        <v>0.6495809315632679</v>
      </c>
      <c r="P51" s="70">
        <f>1/(1+Lebenszykluskosten!$B$27)^(P48-1)</f>
        <v>0.62459704958006512</v>
      </c>
      <c r="Q51" s="70">
        <f>1/(1+Lebenszykluskosten!$B$27)^(Q48-1)</f>
        <v>0.600574086134678</v>
      </c>
      <c r="R51" s="70">
        <f>1/(1+Lebenszykluskosten!$B$27)^(R48-1)</f>
        <v>0.57747508282180582</v>
      </c>
    </row>
    <row r="52" spans="1:18" x14ac:dyDescent="0.2">
      <c r="A52" s="65">
        <v>5</v>
      </c>
      <c r="B52" s="8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x14ac:dyDescent="0.2">
      <c r="A53" s="65">
        <v>6</v>
      </c>
      <c r="B53" s="85"/>
      <c r="C53" s="73" t="s">
        <v>67</v>
      </c>
      <c r="D53" s="67">
        <f>D49*Lebenszykluskosten!$J$23</f>
        <v>0</v>
      </c>
      <c r="E53" s="67">
        <f>E49*Lebenszykluskosten!$J$23</f>
        <v>0</v>
      </c>
      <c r="F53" s="67">
        <f>F49*Lebenszykluskosten!$J$23</f>
        <v>0</v>
      </c>
      <c r="G53" s="67">
        <f>G49*Lebenszykluskosten!$J$23</f>
        <v>0</v>
      </c>
      <c r="H53" s="67">
        <f>H49*Lebenszykluskosten!$J$23</f>
        <v>0</v>
      </c>
      <c r="I53" s="67">
        <f>I49*Lebenszykluskosten!$J$23</f>
        <v>0</v>
      </c>
      <c r="J53" s="67">
        <f>J49*Lebenszykluskosten!$J$23</f>
        <v>0</v>
      </c>
      <c r="K53" s="67">
        <f>K49*Lebenszykluskosten!$J$23</f>
        <v>0</v>
      </c>
      <c r="L53" s="67">
        <f>L49*Lebenszykluskosten!$J$23</f>
        <v>0</v>
      </c>
      <c r="M53" s="67">
        <f>M49*Lebenszykluskosten!$J$23</f>
        <v>0</v>
      </c>
      <c r="N53" s="67">
        <f>N49*Lebenszykluskosten!$J$23</f>
        <v>0</v>
      </c>
      <c r="O53" s="67">
        <f>O49*Lebenszykluskosten!$J$23</f>
        <v>0</v>
      </c>
      <c r="P53" s="67">
        <f>P49*Lebenszykluskosten!$J$23</f>
        <v>0</v>
      </c>
      <c r="Q53" s="67">
        <f>Q49*Lebenszykluskosten!$J$23</f>
        <v>0</v>
      </c>
      <c r="R53" s="67">
        <f>R49*Lebenszykluskosten!$J$23</f>
        <v>0</v>
      </c>
    </row>
    <row r="54" spans="1:18" ht="25.5" x14ac:dyDescent="0.2">
      <c r="A54" s="65">
        <v>7</v>
      </c>
      <c r="B54" s="85"/>
      <c r="C54" s="72" t="s">
        <v>66</v>
      </c>
      <c r="D54" s="67">
        <f t="shared" ref="D54:R54" si="13">D53*D$15</f>
        <v>0</v>
      </c>
      <c r="E54" s="67">
        <f t="shared" si="13"/>
        <v>0</v>
      </c>
      <c r="F54" s="67">
        <f t="shared" si="13"/>
        <v>0</v>
      </c>
      <c r="G54" s="67">
        <f t="shared" si="13"/>
        <v>0</v>
      </c>
      <c r="H54" s="67">
        <f t="shared" si="13"/>
        <v>0</v>
      </c>
      <c r="I54" s="67">
        <f t="shared" si="13"/>
        <v>0</v>
      </c>
      <c r="J54" s="67">
        <f t="shared" si="13"/>
        <v>0</v>
      </c>
      <c r="K54" s="67">
        <f t="shared" si="13"/>
        <v>0</v>
      </c>
      <c r="L54" s="67">
        <f t="shared" si="13"/>
        <v>0</v>
      </c>
      <c r="M54" s="67">
        <f t="shared" si="13"/>
        <v>0</v>
      </c>
      <c r="N54" s="67">
        <f t="shared" si="13"/>
        <v>0</v>
      </c>
      <c r="O54" s="67">
        <f t="shared" si="13"/>
        <v>0</v>
      </c>
      <c r="P54" s="67">
        <f t="shared" si="13"/>
        <v>0</v>
      </c>
      <c r="Q54" s="67">
        <f t="shared" si="13"/>
        <v>0</v>
      </c>
      <c r="R54" s="67">
        <f t="shared" si="13"/>
        <v>0</v>
      </c>
    </row>
    <row r="55" spans="1:18" x14ac:dyDescent="0.2">
      <c r="A55" s="65">
        <v>8</v>
      </c>
      <c r="B55" s="86"/>
      <c r="C55" s="68" t="s">
        <v>60</v>
      </c>
      <c r="D55" s="67">
        <f>D54</f>
        <v>0</v>
      </c>
      <c r="E55" s="67">
        <f t="shared" ref="E55:R55" si="14">D55+E54</f>
        <v>0</v>
      </c>
      <c r="F55" s="67">
        <f t="shared" si="14"/>
        <v>0</v>
      </c>
      <c r="G55" s="67">
        <f t="shared" si="14"/>
        <v>0</v>
      </c>
      <c r="H55" s="67">
        <f t="shared" si="14"/>
        <v>0</v>
      </c>
      <c r="I55" s="67">
        <f t="shared" si="14"/>
        <v>0</v>
      </c>
      <c r="J55" s="67">
        <f t="shared" si="14"/>
        <v>0</v>
      </c>
      <c r="K55" s="67">
        <f t="shared" si="14"/>
        <v>0</v>
      </c>
      <c r="L55" s="67">
        <f t="shared" si="14"/>
        <v>0</v>
      </c>
      <c r="M55" s="67">
        <f t="shared" si="14"/>
        <v>0</v>
      </c>
      <c r="N55" s="67">
        <f t="shared" si="14"/>
        <v>0</v>
      </c>
      <c r="O55" s="67">
        <f t="shared" si="14"/>
        <v>0</v>
      </c>
      <c r="P55" s="67">
        <f t="shared" si="14"/>
        <v>0</v>
      </c>
      <c r="Q55" s="67">
        <f t="shared" si="14"/>
        <v>0</v>
      </c>
      <c r="R55" s="67">
        <f t="shared" si="14"/>
        <v>0</v>
      </c>
    </row>
    <row r="57" spans="1:18" x14ac:dyDescent="0.2">
      <c r="A57" s="65">
        <v>1</v>
      </c>
      <c r="B57" s="84" t="s">
        <v>72</v>
      </c>
      <c r="C57" s="68" t="s">
        <v>64</v>
      </c>
      <c r="D57" s="68">
        <v>1</v>
      </c>
      <c r="E57" s="68">
        <v>2</v>
      </c>
      <c r="F57" s="68">
        <v>3</v>
      </c>
      <c r="G57" s="68">
        <v>4</v>
      </c>
      <c r="H57" s="68">
        <v>5</v>
      </c>
      <c r="I57" s="68">
        <v>6</v>
      </c>
      <c r="J57" s="68">
        <v>7</v>
      </c>
      <c r="K57" s="68">
        <v>8</v>
      </c>
      <c r="L57" s="68">
        <v>9</v>
      </c>
      <c r="M57" s="68">
        <v>10</v>
      </c>
      <c r="N57" s="68">
        <v>11</v>
      </c>
      <c r="O57" s="68">
        <v>12</v>
      </c>
      <c r="P57" s="68">
        <v>13</v>
      </c>
      <c r="Q57" s="68">
        <v>14</v>
      </c>
      <c r="R57" s="68">
        <v>15</v>
      </c>
    </row>
    <row r="58" spans="1:18" x14ac:dyDescent="0.2">
      <c r="A58" s="65">
        <v>2</v>
      </c>
      <c r="B58" s="85"/>
      <c r="C58" s="68" t="s">
        <v>68</v>
      </c>
      <c r="D58" s="67">
        <f>Lebenszykluskosten!L$22</f>
        <v>0</v>
      </c>
      <c r="E58" s="67">
        <f>D58*(1+Lebenszykluskosten!$B$24)</f>
        <v>0</v>
      </c>
      <c r="F58" s="67">
        <f>E58*(1+Lebenszykluskosten!$B$24)</f>
        <v>0</v>
      </c>
      <c r="G58" s="67">
        <f>F58*(1+Lebenszykluskosten!$B$24)</f>
        <v>0</v>
      </c>
      <c r="H58" s="67">
        <f>G58*(1+Lebenszykluskosten!$B$24)</f>
        <v>0</v>
      </c>
      <c r="I58" s="67">
        <f>H58*(1+Lebenszykluskosten!$B$24)</f>
        <v>0</v>
      </c>
      <c r="J58" s="67">
        <f>I58*(1+Lebenszykluskosten!$B$24)</f>
        <v>0</v>
      </c>
      <c r="K58" s="67">
        <f>J58*(1+Lebenszykluskosten!$B$24)</f>
        <v>0</v>
      </c>
      <c r="L58" s="67">
        <f>K58*(1+Lebenszykluskosten!$B$24)</f>
        <v>0</v>
      </c>
      <c r="M58" s="67">
        <f>L58*(1+Lebenszykluskosten!$B$24)</f>
        <v>0</v>
      </c>
      <c r="N58" s="67">
        <f>M58*(1+Lebenszykluskosten!$B$24)</f>
        <v>0</v>
      </c>
      <c r="O58" s="67">
        <f>N58*(1+Lebenszykluskosten!$B$24)</f>
        <v>0</v>
      </c>
      <c r="P58" s="67">
        <f>O58*(1+Lebenszykluskosten!$B$24)</f>
        <v>0</v>
      </c>
      <c r="Q58" s="67">
        <f>P58*(1+Lebenszykluskosten!$B$24)</f>
        <v>0</v>
      </c>
      <c r="R58" s="67">
        <f>Q58*(1+Lebenszykluskosten!$B$24)</f>
        <v>0</v>
      </c>
    </row>
    <row r="59" spans="1:18" x14ac:dyDescent="0.2">
      <c r="A59" s="65">
        <v>3</v>
      </c>
      <c r="B59" s="85"/>
      <c r="C59" s="68" t="s">
        <v>60</v>
      </c>
      <c r="D59" s="67">
        <f>D58</f>
        <v>0</v>
      </c>
      <c r="E59" s="67">
        <f t="shared" ref="E59:R59" si="15">D59+E58</f>
        <v>0</v>
      </c>
      <c r="F59" s="67">
        <f t="shared" si="15"/>
        <v>0</v>
      </c>
      <c r="G59" s="67">
        <f t="shared" si="15"/>
        <v>0</v>
      </c>
      <c r="H59" s="67">
        <f t="shared" si="15"/>
        <v>0</v>
      </c>
      <c r="I59" s="67">
        <f t="shared" si="15"/>
        <v>0</v>
      </c>
      <c r="J59" s="67">
        <f t="shared" si="15"/>
        <v>0</v>
      </c>
      <c r="K59" s="67">
        <f t="shared" si="15"/>
        <v>0</v>
      </c>
      <c r="L59" s="67">
        <f t="shared" si="15"/>
        <v>0</v>
      </c>
      <c r="M59" s="67">
        <f t="shared" si="15"/>
        <v>0</v>
      </c>
      <c r="N59" s="67">
        <f t="shared" si="15"/>
        <v>0</v>
      </c>
      <c r="O59" s="67">
        <f t="shared" si="15"/>
        <v>0</v>
      </c>
      <c r="P59" s="67">
        <f t="shared" si="15"/>
        <v>0</v>
      </c>
      <c r="Q59" s="67">
        <f t="shared" si="15"/>
        <v>0</v>
      </c>
      <c r="R59" s="67">
        <f t="shared" si="15"/>
        <v>0</v>
      </c>
    </row>
    <row r="60" spans="1:18" x14ac:dyDescent="0.2">
      <c r="A60" s="65">
        <v>4</v>
      </c>
      <c r="B60" s="85"/>
      <c r="C60" s="68" t="s">
        <v>62</v>
      </c>
      <c r="D60" s="70">
        <f>1/(1+Lebenszykluskosten!$B$27)^(D57-1)</f>
        <v>1</v>
      </c>
      <c r="E60" s="70">
        <f>1/(1+Lebenszykluskosten!$B$27)^(E57-1)</f>
        <v>0.96153846153846145</v>
      </c>
      <c r="F60" s="70">
        <f>1/(1+Lebenszykluskosten!$B$27)^(F57-1)</f>
        <v>0.92455621301775137</v>
      </c>
      <c r="G60" s="70">
        <f>1/(1+Lebenszykluskosten!$B$27)^(G57-1)</f>
        <v>0.88899635867091487</v>
      </c>
      <c r="H60" s="70">
        <f>1/(1+Lebenszykluskosten!$B$27)^(H57-1)</f>
        <v>0.85480419102972571</v>
      </c>
      <c r="I60" s="70">
        <f>1/(1+Lebenszykluskosten!$B$27)^(I57-1)</f>
        <v>0.82192710675935154</v>
      </c>
      <c r="J60" s="70">
        <f>1/(1+Lebenszykluskosten!$B$27)^(J57-1)</f>
        <v>0.79031452573014571</v>
      </c>
      <c r="K60" s="70">
        <f>1/(1+Lebenszykluskosten!$B$27)^(K57-1)</f>
        <v>0.75991781320206331</v>
      </c>
      <c r="L60" s="70">
        <f>1/(1+Lebenszykluskosten!$B$27)^(L57-1)</f>
        <v>0.73069020500198378</v>
      </c>
      <c r="M60" s="70">
        <f>1/(1+Lebenszykluskosten!$B$27)^(M57-1)</f>
        <v>0.70258673557883045</v>
      </c>
      <c r="N60" s="70">
        <f>1/(1+Lebenszykluskosten!$B$27)^(N57-1)</f>
        <v>0.67556416882579851</v>
      </c>
      <c r="O60" s="70">
        <f>1/(1+Lebenszykluskosten!$B$27)^(O57-1)</f>
        <v>0.6495809315632679</v>
      </c>
      <c r="P60" s="70">
        <f>1/(1+Lebenszykluskosten!$B$27)^(P57-1)</f>
        <v>0.62459704958006512</v>
      </c>
      <c r="Q60" s="70">
        <f>1/(1+Lebenszykluskosten!$B$27)^(Q57-1)</f>
        <v>0.600574086134678</v>
      </c>
      <c r="R60" s="70">
        <f>1/(1+Lebenszykluskosten!$B$27)^(R57-1)</f>
        <v>0.57747508282180582</v>
      </c>
    </row>
    <row r="61" spans="1:18" x14ac:dyDescent="0.2">
      <c r="A61" s="65">
        <v>5</v>
      </c>
      <c r="B61" s="8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x14ac:dyDescent="0.2">
      <c r="A62" s="65">
        <v>6</v>
      </c>
      <c r="B62" s="85"/>
      <c r="C62" s="73" t="s">
        <v>67</v>
      </c>
      <c r="D62" s="67">
        <f>D58*Lebenszykluskosten!$L$23</f>
        <v>0</v>
      </c>
      <c r="E62" s="67">
        <f>E58*Lebenszykluskosten!$L$23</f>
        <v>0</v>
      </c>
      <c r="F62" s="67">
        <f>F58*Lebenszykluskosten!$L$23</f>
        <v>0</v>
      </c>
      <c r="G62" s="67">
        <f>G58*Lebenszykluskosten!$L$23</f>
        <v>0</v>
      </c>
      <c r="H62" s="67">
        <f>H58*Lebenszykluskosten!$L$23</f>
        <v>0</v>
      </c>
      <c r="I62" s="67">
        <f>I58*Lebenszykluskosten!$L$23</f>
        <v>0</v>
      </c>
      <c r="J62" s="67">
        <f>J58*Lebenszykluskosten!$L$23</f>
        <v>0</v>
      </c>
      <c r="K62" s="67">
        <f>K58*Lebenszykluskosten!$L$23</f>
        <v>0</v>
      </c>
      <c r="L62" s="67">
        <f>L58*Lebenszykluskosten!$L$23</f>
        <v>0</v>
      </c>
      <c r="M62" s="67">
        <f>M58*Lebenszykluskosten!$L$23</f>
        <v>0</v>
      </c>
      <c r="N62" s="67">
        <f>N58*Lebenszykluskosten!$L$23</f>
        <v>0</v>
      </c>
      <c r="O62" s="67">
        <f>O58*Lebenszykluskosten!$L$23</f>
        <v>0</v>
      </c>
      <c r="P62" s="67">
        <f>P58*Lebenszykluskosten!$L$23</f>
        <v>0</v>
      </c>
      <c r="Q62" s="67">
        <f>Q58*Lebenszykluskosten!$L$23</f>
        <v>0</v>
      </c>
      <c r="R62" s="67">
        <f>R58*Lebenszykluskosten!$L$23</f>
        <v>0</v>
      </c>
    </row>
    <row r="63" spans="1:18" ht="25.5" x14ac:dyDescent="0.2">
      <c r="A63" s="65">
        <v>7</v>
      </c>
      <c r="B63" s="85"/>
      <c r="C63" s="72" t="s">
        <v>66</v>
      </c>
      <c r="D63" s="67">
        <f t="shared" ref="D63:R63" si="16">D62*D$15</f>
        <v>0</v>
      </c>
      <c r="E63" s="67">
        <f t="shared" si="16"/>
        <v>0</v>
      </c>
      <c r="F63" s="67">
        <f t="shared" si="16"/>
        <v>0</v>
      </c>
      <c r="G63" s="67">
        <f t="shared" si="16"/>
        <v>0</v>
      </c>
      <c r="H63" s="67">
        <f t="shared" si="16"/>
        <v>0</v>
      </c>
      <c r="I63" s="67">
        <f t="shared" si="16"/>
        <v>0</v>
      </c>
      <c r="J63" s="67">
        <f t="shared" si="16"/>
        <v>0</v>
      </c>
      <c r="K63" s="67">
        <f t="shared" si="16"/>
        <v>0</v>
      </c>
      <c r="L63" s="67">
        <f t="shared" si="16"/>
        <v>0</v>
      </c>
      <c r="M63" s="67">
        <f t="shared" si="16"/>
        <v>0</v>
      </c>
      <c r="N63" s="67">
        <f t="shared" si="16"/>
        <v>0</v>
      </c>
      <c r="O63" s="67">
        <f t="shared" si="16"/>
        <v>0</v>
      </c>
      <c r="P63" s="67">
        <f t="shared" si="16"/>
        <v>0</v>
      </c>
      <c r="Q63" s="67">
        <f t="shared" si="16"/>
        <v>0</v>
      </c>
      <c r="R63" s="67">
        <f t="shared" si="16"/>
        <v>0</v>
      </c>
    </row>
    <row r="64" spans="1:18" x14ac:dyDescent="0.2">
      <c r="A64" s="65">
        <v>8</v>
      </c>
      <c r="B64" s="86"/>
      <c r="C64" s="68" t="s">
        <v>60</v>
      </c>
      <c r="D64" s="67">
        <f>D63</f>
        <v>0</v>
      </c>
      <c r="E64" s="67">
        <f t="shared" ref="E64:R64" si="17">D64+E63</f>
        <v>0</v>
      </c>
      <c r="F64" s="67">
        <f t="shared" si="17"/>
        <v>0</v>
      </c>
      <c r="G64" s="67">
        <f t="shared" si="17"/>
        <v>0</v>
      </c>
      <c r="H64" s="67">
        <f t="shared" si="17"/>
        <v>0</v>
      </c>
      <c r="I64" s="67">
        <f t="shared" si="17"/>
        <v>0</v>
      </c>
      <c r="J64" s="67">
        <f t="shared" si="17"/>
        <v>0</v>
      </c>
      <c r="K64" s="67">
        <f t="shared" si="17"/>
        <v>0</v>
      </c>
      <c r="L64" s="67">
        <f t="shared" si="17"/>
        <v>0</v>
      </c>
      <c r="M64" s="67">
        <f t="shared" si="17"/>
        <v>0</v>
      </c>
      <c r="N64" s="67">
        <f t="shared" si="17"/>
        <v>0</v>
      </c>
      <c r="O64" s="67">
        <f t="shared" si="17"/>
        <v>0</v>
      </c>
      <c r="P64" s="67">
        <f t="shared" si="17"/>
        <v>0</v>
      </c>
      <c r="Q64" s="67">
        <f t="shared" si="17"/>
        <v>0</v>
      </c>
      <c r="R64" s="67">
        <f t="shared" si="17"/>
        <v>0</v>
      </c>
    </row>
    <row r="66" spans="1:18" x14ac:dyDescent="0.2">
      <c r="A66" s="65">
        <v>1</v>
      </c>
      <c r="B66" s="84" t="s">
        <v>71</v>
      </c>
      <c r="C66" s="68" t="s">
        <v>64</v>
      </c>
      <c r="D66" s="68">
        <v>1</v>
      </c>
      <c r="E66" s="68">
        <v>2</v>
      </c>
      <c r="F66" s="68">
        <v>3</v>
      </c>
      <c r="G66" s="68">
        <v>4</v>
      </c>
      <c r="H66" s="68">
        <v>5</v>
      </c>
      <c r="I66" s="68">
        <v>6</v>
      </c>
      <c r="J66" s="68">
        <v>7</v>
      </c>
      <c r="K66" s="68">
        <v>8</v>
      </c>
      <c r="L66" s="68">
        <v>9</v>
      </c>
      <c r="M66" s="68">
        <v>10</v>
      </c>
      <c r="N66" s="68">
        <v>11</v>
      </c>
      <c r="O66" s="68">
        <v>12</v>
      </c>
      <c r="P66" s="68">
        <v>13</v>
      </c>
      <c r="Q66" s="68">
        <v>14</v>
      </c>
      <c r="R66" s="68">
        <v>15</v>
      </c>
    </row>
    <row r="67" spans="1:18" x14ac:dyDescent="0.2">
      <c r="A67" s="65">
        <v>2</v>
      </c>
      <c r="B67" s="85"/>
      <c r="C67" s="68" t="s">
        <v>68</v>
      </c>
      <c r="D67" s="67">
        <f>Lebenszykluskosten!N$22</f>
        <v>0</v>
      </c>
      <c r="E67" s="67">
        <f>D67*(1+Lebenszykluskosten!$B$24)</f>
        <v>0</v>
      </c>
      <c r="F67" s="67">
        <f>E67*(1+Lebenszykluskosten!$B$24)</f>
        <v>0</v>
      </c>
      <c r="G67" s="67">
        <f>F67*(1+Lebenszykluskosten!$B$24)</f>
        <v>0</v>
      </c>
      <c r="H67" s="67">
        <f>G67*(1+Lebenszykluskosten!$B$24)</f>
        <v>0</v>
      </c>
      <c r="I67" s="67">
        <f>H67*(1+Lebenszykluskosten!$B$24)</f>
        <v>0</v>
      </c>
      <c r="J67" s="67">
        <f>I67*(1+Lebenszykluskosten!$B$24)</f>
        <v>0</v>
      </c>
      <c r="K67" s="67">
        <f>J67*(1+Lebenszykluskosten!$B$24)</f>
        <v>0</v>
      </c>
      <c r="L67" s="67">
        <f>K67*(1+Lebenszykluskosten!$B$24)</f>
        <v>0</v>
      </c>
      <c r="M67" s="67">
        <f>L67*(1+Lebenszykluskosten!$B$24)</f>
        <v>0</v>
      </c>
      <c r="N67" s="67">
        <f>M67*(1+Lebenszykluskosten!$B$24)</f>
        <v>0</v>
      </c>
      <c r="O67" s="67">
        <f>N67*(1+Lebenszykluskosten!$B$24)</f>
        <v>0</v>
      </c>
      <c r="P67" s="67">
        <f>O67*(1+Lebenszykluskosten!$B$24)</f>
        <v>0</v>
      </c>
      <c r="Q67" s="67">
        <f>P67*(1+Lebenszykluskosten!$B$24)</f>
        <v>0</v>
      </c>
      <c r="R67" s="67">
        <f>Q67*(1+Lebenszykluskosten!$B$24)</f>
        <v>0</v>
      </c>
    </row>
    <row r="68" spans="1:18" x14ac:dyDescent="0.2">
      <c r="A68" s="65">
        <v>3</v>
      </c>
      <c r="B68" s="85"/>
      <c r="C68" s="68" t="s">
        <v>60</v>
      </c>
      <c r="D68" s="67">
        <f>D67</f>
        <v>0</v>
      </c>
      <c r="E68" s="67">
        <f t="shared" ref="E68:R68" si="18">D68+E67</f>
        <v>0</v>
      </c>
      <c r="F68" s="67">
        <f t="shared" si="18"/>
        <v>0</v>
      </c>
      <c r="G68" s="67">
        <f t="shared" si="18"/>
        <v>0</v>
      </c>
      <c r="H68" s="67">
        <f t="shared" si="18"/>
        <v>0</v>
      </c>
      <c r="I68" s="67">
        <f t="shared" si="18"/>
        <v>0</v>
      </c>
      <c r="J68" s="67">
        <f t="shared" si="18"/>
        <v>0</v>
      </c>
      <c r="K68" s="67">
        <f t="shared" si="18"/>
        <v>0</v>
      </c>
      <c r="L68" s="67">
        <f t="shared" si="18"/>
        <v>0</v>
      </c>
      <c r="M68" s="67">
        <f t="shared" si="18"/>
        <v>0</v>
      </c>
      <c r="N68" s="67">
        <f t="shared" si="18"/>
        <v>0</v>
      </c>
      <c r="O68" s="67">
        <f t="shared" si="18"/>
        <v>0</v>
      </c>
      <c r="P68" s="67">
        <f t="shared" si="18"/>
        <v>0</v>
      </c>
      <c r="Q68" s="67">
        <f t="shared" si="18"/>
        <v>0</v>
      </c>
      <c r="R68" s="67">
        <f t="shared" si="18"/>
        <v>0</v>
      </c>
    </row>
    <row r="69" spans="1:18" x14ac:dyDescent="0.2">
      <c r="A69" s="65">
        <v>4</v>
      </c>
      <c r="B69" s="85"/>
      <c r="C69" s="68" t="s">
        <v>62</v>
      </c>
      <c r="D69" s="70">
        <f>1/(1+Lebenszykluskosten!$B$27)^(D66-1)</f>
        <v>1</v>
      </c>
      <c r="E69" s="70">
        <f>1/(1+Lebenszykluskosten!$B$27)^(E66-1)</f>
        <v>0.96153846153846145</v>
      </c>
      <c r="F69" s="70">
        <f>1/(1+Lebenszykluskosten!$B$27)^(F66-1)</f>
        <v>0.92455621301775137</v>
      </c>
      <c r="G69" s="70">
        <f>1/(1+Lebenszykluskosten!$B$27)^(G66-1)</f>
        <v>0.88899635867091487</v>
      </c>
      <c r="H69" s="70">
        <f>1/(1+Lebenszykluskosten!$B$27)^(H66-1)</f>
        <v>0.85480419102972571</v>
      </c>
      <c r="I69" s="70">
        <f>1/(1+Lebenszykluskosten!$B$27)^(I66-1)</f>
        <v>0.82192710675935154</v>
      </c>
      <c r="J69" s="70">
        <f>1/(1+Lebenszykluskosten!$B$27)^(J66-1)</f>
        <v>0.79031452573014571</v>
      </c>
      <c r="K69" s="70">
        <f>1/(1+Lebenszykluskosten!$B$27)^(K66-1)</f>
        <v>0.75991781320206331</v>
      </c>
      <c r="L69" s="70">
        <f>1/(1+Lebenszykluskosten!$B$27)^(L66-1)</f>
        <v>0.73069020500198378</v>
      </c>
      <c r="M69" s="70">
        <f>1/(1+Lebenszykluskosten!$B$27)^(M66-1)</f>
        <v>0.70258673557883045</v>
      </c>
      <c r="N69" s="70">
        <f>1/(1+Lebenszykluskosten!$B$27)^(N66-1)</f>
        <v>0.67556416882579851</v>
      </c>
      <c r="O69" s="70">
        <f>1/(1+Lebenszykluskosten!$B$27)^(O66-1)</f>
        <v>0.6495809315632679</v>
      </c>
      <c r="P69" s="70">
        <f>1/(1+Lebenszykluskosten!$B$27)^(P66-1)</f>
        <v>0.62459704958006512</v>
      </c>
      <c r="Q69" s="70">
        <f>1/(1+Lebenszykluskosten!$B$27)^(Q66-1)</f>
        <v>0.600574086134678</v>
      </c>
      <c r="R69" s="70">
        <f>1/(1+Lebenszykluskosten!$B$27)^(R66-1)</f>
        <v>0.57747508282180582</v>
      </c>
    </row>
    <row r="70" spans="1:18" x14ac:dyDescent="0.2">
      <c r="A70" s="65">
        <v>5</v>
      </c>
      <c r="B70" s="8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x14ac:dyDescent="0.2">
      <c r="A71" s="65">
        <v>6</v>
      </c>
      <c r="B71" s="85"/>
      <c r="C71" s="73" t="s">
        <v>67</v>
      </c>
      <c r="D71" s="67">
        <f>D67*Lebenszykluskosten!$N$23</f>
        <v>0</v>
      </c>
      <c r="E71" s="67">
        <f>E67*Lebenszykluskosten!$N$23</f>
        <v>0</v>
      </c>
      <c r="F71" s="67">
        <f>F67*Lebenszykluskosten!$N$23</f>
        <v>0</v>
      </c>
      <c r="G71" s="67">
        <f>G67*Lebenszykluskosten!$N$23</f>
        <v>0</v>
      </c>
      <c r="H71" s="67">
        <f>H67*Lebenszykluskosten!$N$23</f>
        <v>0</v>
      </c>
      <c r="I71" s="67">
        <f>I67*Lebenszykluskosten!$N$23</f>
        <v>0</v>
      </c>
      <c r="J71" s="67">
        <f>J67*Lebenszykluskosten!$N$23</f>
        <v>0</v>
      </c>
      <c r="K71" s="67">
        <f>K67*Lebenszykluskosten!$N$23</f>
        <v>0</v>
      </c>
      <c r="L71" s="67">
        <f>L67*Lebenszykluskosten!$N$23</f>
        <v>0</v>
      </c>
      <c r="M71" s="67">
        <f>M67*Lebenszykluskosten!$N$23</f>
        <v>0</v>
      </c>
      <c r="N71" s="67">
        <f>N67*Lebenszykluskosten!$N$23</f>
        <v>0</v>
      </c>
      <c r="O71" s="67">
        <f>O67*Lebenszykluskosten!$N$23</f>
        <v>0</v>
      </c>
      <c r="P71" s="67">
        <f>P67*Lebenszykluskosten!$N$23</f>
        <v>0</v>
      </c>
      <c r="Q71" s="67">
        <f>Q67*Lebenszykluskosten!$N$23</f>
        <v>0</v>
      </c>
      <c r="R71" s="67">
        <f>R67*Lebenszykluskosten!$N$23</f>
        <v>0</v>
      </c>
    </row>
    <row r="72" spans="1:18" ht="25.5" x14ac:dyDescent="0.2">
      <c r="A72" s="65">
        <v>7</v>
      </c>
      <c r="B72" s="85"/>
      <c r="C72" s="72" t="s">
        <v>66</v>
      </c>
      <c r="D72" s="67">
        <f t="shared" ref="D72:R72" si="19">D71*D$15</f>
        <v>0</v>
      </c>
      <c r="E72" s="67">
        <f t="shared" si="19"/>
        <v>0</v>
      </c>
      <c r="F72" s="67">
        <f t="shared" si="19"/>
        <v>0</v>
      </c>
      <c r="G72" s="67">
        <f t="shared" si="19"/>
        <v>0</v>
      </c>
      <c r="H72" s="67">
        <f t="shared" si="19"/>
        <v>0</v>
      </c>
      <c r="I72" s="67">
        <f t="shared" si="19"/>
        <v>0</v>
      </c>
      <c r="J72" s="67">
        <f t="shared" si="19"/>
        <v>0</v>
      </c>
      <c r="K72" s="67">
        <f t="shared" si="19"/>
        <v>0</v>
      </c>
      <c r="L72" s="67">
        <f t="shared" si="19"/>
        <v>0</v>
      </c>
      <c r="M72" s="67">
        <f t="shared" si="19"/>
        <v>0</v>
      </c>
      <c r="N72" s="67">
        <f t="shared" si="19"/>
        <v>0</v>
      </c>
      <c r="O72" s="67">
        <f t="shared" si="19"/>
        <v>0</v>
      </c>
      <c r="P72" s="67">
        <f t="shared" si="19"/>
        <v>0</v>
      </c>
      <c r="Q72" s="67">
        <f t="shared" si="19"/>
        <v>0</v>
      </c>
      <c r="R72" s="67">
        <f t="shared" si="19"/>
        <v>0</v>
      </c>
    </row>
    <row r="73" spans="1:18" x14ac:dyDescent="0.2">
      <c r="A73" s="65">
        <v>8</v>
      </c>
      <c r="B73" s="86"/>
      <c r="C73" s="68" t="s">
        <v>60</v>
      </c>
      <c r="D73" s="67">
        <f>D72</f>
        <v>0</v>
      </c>
      <c r="E73" s="67">
        <f t="shared" ref="E73:R73" si="20">D73+E72</f>
        <v>0</v>
      </c>
      <c r="F73" s="67">
        <f t="shared" si="20"/>
        <v>0</v>
      </c>
      <c r="G73" s="67">
        <f t="shared" si="20"/>
        <v>0</v>
      </c>
      <c r="H73" s="67">
        <f t="shared" si="20"/>
        <v>0</v>
      </c>
      <c r="I73" s="67">
        <f t="shared" si="20"/>
        <v>0</v>
      </c>
      <c r="J73" s="67">
        <f t="shared" si="20"/>
        <v>0</v>
      </c>
      <c r="K73" s="67">
        <f t="shared" si="20"/>
        <v>0</v>
      </c>
      <c r="L73" s="67">
        <f t="shared" si="20"/>
        <v>0</v>
      </c>
      <c r="M73" s="67">
        <f t="shared" si="20"/>
        <v>0</v>
      </c>
      <c r="N73" s="67">
        <f t="shared" si="20"/>
        <v>0</v>
      </c>
      <c r="O73" s="67">
        <f t="shared" si="20"/>
        <v>0</v>
      </c>
      <c r="P73" s="67">
        <f t="shared" si="20"/>
        <v>0</v>
      </c>
      <c r="Q73" s="67">
        <f t="shared" si="20"/>
        <v>0</v>
      </c>
      <c r="R73" s="67">
        <f t="shared" si="20"/>
        <v>0</v>
      </c>
    </row>
    <row r="75" spans="1:18" x14ac:dyDescent="0.2">
      <c r="A75" s="65">
        <v>1</v>
      </c>
      <c r="B75" s="84" t="s">
        <v>70</v>
      </c>
      <c r="C75" s="68" t="s">
        <v>64</v>
      </c>
      <c r="D75" s="68">
        <v>1</v>
      </c>
      <c r="E75" s="68">
        <v>2</v>
      </c>
      <c r="F75" s="68">
        <v>3</v>
      </c>
      <c r="G75" s="68">
        <v>4</v>
      </c>
      <c r="H75" s="68">
        <v>5</v>
      </c>
      <c r="I75" s="68">
        <v>6</v>
      </c>
      <c r="J75" s="68">
        <v>7</v>
      </c>
      <c r="K75" s="68">
        <v>8</v>
      </c>
      <c r="L75" s="68">
        <v>9</v>
      </c>
      <c r="M75" s="68">
        <v>10</v>
      </c>
      <c r="N75" s="68">
        <v>11</v>
      </c>
      <c r="O75" s="68">
        <v>12</v>
      </c>
      <c r="P75" s="68">
        <v>13</v>
      </c>
      <c r="Q75" s="68">
        <v>14</v>
      </c>
      <c r="R75" s="68">
        <v>15</v>
      </c>
    </row>
    <row r="76" spans="1:18" x14ac:dyDescent="0.2">
      <c r="A76" s="65">
        <v>2</v>
      </c>
      <c r="B76" s="85"/>
      <c r="C76" s="68" t="s">
        <v>68</v>
      </c>
      <c r="D76" s="67">
        <f>Lebenszykluskosten!P$22</f>
        <v>0</v>
      </c>
      <c r="E76" s="67">
        <f>D76*(1+Lebenszykluskosten!$B$24)</f>
        <v>0</v>
      </c>
      <c r="F76" s="67">
        <f>E76*(1+Lebenszykluskosten!$B$24)</f>
        <v>0</v>
      </c>
      <c r="G76" s="67">
        <f>F76*(1+Lebenszykluskosten!$B$24)</f>
        <v>0</v>
      </c>
      <c r="H76" s="67">
        <f>G76*(1+Lebenszykluskosten!$B$24)</f>
        <v>0</v>
      </c>
      <c r="I76" s="67">
        <f>H76*(1+Lebenszykluskosten!$B$24)</f>
        <v>0</v>
      </c>
      <c r="J76" s="67">
        <f>I76*(1+Lebenszykluskosten!$B$24)</f>
        <v>0</v>
      </c>
      <c r="K76" s="67">
        <f>J76*(1+Lebenszykluskosten!$B$24)</f>
        <v>0</v>
      </c>
      <c r="L76" s="67">
        <f>K76*(1+Lebenszykluskosten!$B$24)</f>
        <v>0</v>
      </c>
      <c r="M76" s="67">
        <f>L76*(1+Lebenszykluskosten!$B$24)</f>
        <v>0</v>
      </c>
      <c r="N76" s="67">
        <f>M76*(1+Lebenszykluskosten!$B$24)</f>
        <v>0</v>
      </c>
      <c r="O76" s="67">
        <f>N76*(1+Lebenszykluskosten!$B$24)</f>
        <v>0</v>
      </c>
      <c r="P76" s="67">
        <f>O76*(1+Lebenszykluskosten!$B$24)</f>
        <v>0</v>
      </c>
      <c r="Q76" s="67">
        <f>P76*(1+Lebenszykluskosten!$B$24)</f>
        <v>0</v>
      </c>
      <c r="R76" s="67">
        <f>Q76*(1+Lebenszykluskosten!$B$24)</f>
        <v>0</v>
      </c>
    </row>
    <row r="77" spans="1:18" x14ac:dyDescent="0.2">
      <c r="A77" s="65">
        <v>3</v>
      </c>
      <c r="B77" s="85"/>
      <c r="C77" s="68" t="s">
        <v>60</v>
      </c>
      <c r="D77" s="67">
        <f>D76</f>
        <v>0</v>
      </c>
      <c r="E77" s="67">
        <f t="shared" ref="E77:R77" si="21">D77+E76</f>
        <v>0</v>
      </c>
      <c r="F77" s="67">
        <f t="shared" si="21"/>
        <v>0</v>
      </c>
      <c r="G77" s="67">
        <f t="shared" si="21"/>
        <v>0</v>
      </c>
      <c r="H77" s="67">
        <f t="shared" si="21"/>
        <v>0</v>
      </c>
      <c r="I77" s="67">
        <f t="shared" si="21"/>
        <v>0</v>
      </c>
      <c r="J77" s="67">
        <f t="shared" si="21"/>
        <v>0</v>
      </c>
      <c r="K77" s="67">
        <f t="shared" si="21"/>
        <v>0</v>
      </c>
      <c r="L77" s="67">
        <f t="shared" si="21"/>
        <v>0</v>
      </c>
      <c r="M77" s="67">
        <f t="shared" si="21"/>
        <v>0</v>
      </c>
      <c r="N77" s="67">
        <f t="shared" si="21"/>
        <v>0</v>
      </c>
      <c r="O77" s="67">
        <f t="shared" si="21"/>
        <v>0</v>
      </c>
      <c r="P77" s="67">
        <f t="shared" si="21"/>
        <v>0</v>
      </c>
      <c r="Q77" s="67">
        <f t="shared" si="21"/>
        <v>0</v>
      </c>
      <c r="R77" s="67">
        <f t="shared" si="21"/>
        <v>0</v>
      </c>
    </row>
    <row r="78" spans="1:18" x14ac:dyDescent="0.2">
      <c r="A78" s="65">
        <v>4</v>
      </c>
      <c r="B78" s="85"/>
      <c r="C78" s="68" t="s">
        <v>62</v>
      </c>
      <c r="D78" s="70">
        <f>1/(1+Lebenszykluskosten!$B$27)^(D75-1)</f>
        <v>1</v>
      </c>
      <c r="E78" s="70">
        <f>1/(1+Lebenszykluskosten!$B$27)^(E75-1)</f>
        <v>0.96153846153846145</v>
      </c>
      <c r="F78" s="70">
        <f>1/(1+Lebenszykluskosten!$B$27)^(F75-1)</f>
        <v>0.92455621301775137</v>
      </c>
      <c r="G78" s="70">
        <f>1/(1+Lebenszykluskosten!$B$27)^(G75-1)</f>
        <v>0.88899635867091487</v>
      </c>
      <c r="H78" s="70">
        <f>1/(1+Lebenszykluskosten!$B$27)^(H75-1)</f>
        <v>0.85480419102972571</v>
      </c>
      <c r="I78" s="70">
        <f>1/(1+Lebenszykluskosten!$B$27)^(I75-1)</f>
        <v>0.82192710675935154</v>
      </c>
      <c r="J78" s="70">
        <f>1/(1+Lebenszykluskosten!$B$27)^(J75-1)</f>
        <v>0.79031452573014571</v>
      </c>
      <c r="K78" s="70">
        <f>1/(1+Lebenszykluskosten!$B$27)^(K75-1)</f>
        <v>0.75991781320206331</v>
      </c>
      <c r="L78" s="70">
        <f>1/(1+Lebenszykluskosten!$B$27)^(L75-1)</f>
        <v>0.73069020500198378</v>
      </c>
      <c r="M78" s="70">
        <f>1/(1+Lebenszykluskosten!$B$27)^(M75-1)</f>
        <v>0.70258673557883045</v>
      </c>
      <c r="N78" s="70">
        <f>1/(1+Lebenszykluskosten!$B$27)^(N75-1)</f>
        <v>0.67556416882579851</v>
      </c>
      <c r="O78" s="70">
        <f>1/(1+Lebenszykluskosten!$B$27)^(O75-1)</f>
        <v>0.6495809315632679</v>
      </c>
      <c r="P78" s="70">
        <f>1/(1+Lebenszykluskosten!$B$27)^(P75-1)</f>
        <v>0.62459704958006512</v>
      </c>
      <c r="Q78" s="70">
        <f>1/(1+Lebenszykluskosten!$B$27)^(Q75-1)</f>
        <v>0.600574086134678</v>
      </c>
      <c r="R78" s="70">
        <f>1/(1+Lebenszykluskosten!$B$27)^(R75-1)</f>
        <v>0.57747508282180582</v>
      </c>
    </row>
    <row r="79" spans="1:18" x14ac:dyDescent="0.2">
      <c r="A79" s="65">
        <v>5</v>
      </c>
      <c r="B79" s="8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x14ac:dyDescent="0.2">
      <c r="A80" s="65">
        <v>6</v>
      </c>
      <c r="B80" s="85"/>
      <c r="C80" s="73" t="s">
        <v>67</v>
      </c>
      <c r="D80" s="67">
        <f>D76*Lebenszykluskosten!$P$23</f>
        <v>0</v>
      </c>
      <c r="E80" s="67">
        <f>E76*Lebenszykluskosten!$P$23</f>
        <v>0</v>
      </c>
      <c r="F80" s="67">
        <f>F76*Lebenszykluskosten!$P$23</f>
        <v>0</v>
      </c>
      <c r="G80" s="67">
        <f>G76*Lebenszykluskosten!$P$23</f>
        <v>0</v>
      </c>
      <c r="H80" s="67">
        <f>H76*Lebenszykluskosten!$P$23</f>
        <v>0</v>
      </c>
      <c r="I80" s="67">
        <f>I76*Lebenszykluskosten!$P$23</f>
        <v>0</v>
      </c>
      <c r="J80" s="67">
        <f>J76*Lebenszykluskosten!$P$23</f>
        <v>0</v>
      </c>
      <c r="K80" s="67">
        <f>K76*Lebenszykluskosten!$P$23</f>
        <v>0</v>
      </c>
      <c r="L80" s="67">
        <f>L76*Lebenszykluskosten!$P$23</f>
        <v>0</v>
      </c>
      <c r="M80" s="67">
        <f>M76*Lebenszykluskosten!$P$23</f>
        <v>0</v>
      </c>
      <c r="N80" s="67">
        <f>N76*Lebenszykluskosten!$P$23</f>
        <v>0</v>
      </c>
      <c r="O80" s="67">
        <f>O76*Lebenszykluskosten!$P$23</f>
        <v>0</v>
      </c>
      <c r="P80" s="67">
        <f>P76*Lebenszykluskosten!$P$23</f>
        <v>0</v>
      </c>
      <c r="Q80" s="67">
        <f>Q76*Lebenszykluskosten!$P$23</f>
        <v>0</v>
      </c>
      <c r="R80" s="67">
        <f>R76*Lebenszykluskosten!$P$23</f>
        <v>0</v>
      </c>
    </row>
    <row r="81" spans="1:18" ht="25.5" x14ac:dyDescent="0.2">
      <c r="A81" s="65">
        <v>7</v>
      </c>
      <c r="B81" s="85"/>
      <c r="C81" s="72" t="s">
        <v>66</v>
      </c>
      <c r="D81" s="67">
        <f t="shared" ref="D81:R81" si="22">D80*D$15</f>
        <v>0</v>
      </c>
      <c r="E81" s="67">
        <f t="shared" si="22"/>
        <v>0</v>
      </c>
      <c r="F81" s="67">
        <f t="shared" si="22"/>
        <v>0</v>
      </c>
      <c r="G81" s="67">
        <f t="shared" si="22"/>
        <v>0</v>
      </c>
      <c r="H81" s="67">
        <f t="shared" si="22"/>
        <v>0</v>
      </c>
      <c r="I81" s="67">
        <f t="shared" si="22"/>
        <v>0</v>
      </c>
      <c r="J81" s="67">
        <f t="shared" si="22"/>
        <v>0</v>
      </c>
      <c r="K81" s="67">
        <f t="shared" si="22"/>
        <v>0</v>
      </c>
      <c r="L81" s="67">
        <f t="shared" si="22"/>
        <v>0</v>
      </c>
      <c r="M81" s="67">
        <f t="shared" si="22"/>
        <v>0</v>
      </c>
      <c r="N81" s="67">
        <f t="shared" si="22"/>
        <v>0</v>
      </c>
      <c r="O81" s="67">
        <f t="shared" si="22"/>
        <v>0</v>
      </c>
      <c r="P81" s="67">
        <f t="shared" si="22"/>
        <v>0</v>
      </c>
      <c r="Q81" s="67">
        <f t="shared" si="22"/>
        <v>0</v>
      </c>
      <c r="R81" s="67">
        <f t="shared" si="22"/>
        <v>0</v>
      </c>
    </row>
    <row r="82" spans="1:18" x14ac:dyDescent="0.2">
      <c r="A82" s="65">
        <v>8</v>
      </c>
      <c r="B82" s="86"/>
      <c r="C82" s="68" t="s">
        <v>60</v>
      </c>
      <c r="D82" s="67">
        <f>D81</f>
        <v>0</v>
      </c>
      <c r="E82" s="67">
        <f t="shared" ref="E82:R82" si="23">D82+E81</f>
        <v>0</v>
      </c>
      <c r="F82" s="67">
        <f t="shared" si="23"/>
        <v>0</v>
      </c>
      <c r="G82" s="67">
        <f t="shared" si="23"/>
        <v>0</v>
      </c>
      <c r="H82" s="67">
        <f t="shared" si="23"/>
        <v>0</v>
      </c>
      <c r="I82" s="67">
        <f t="shared" si="23"/>
        <v>0</v>
      </c>
      <c r="J82" s="67">
        <f t="shared" si="23"/>
        <v>0</v>
      </c>
      <c r="K82" s="67">
        <f t="shared" si="23"/>
        <v>0</v>
      </c>
      <c r="L82" s="67">
        <f t="shared" si="23"/>
        <v>0</v>
      </c>
      <c r="M82" s="67">
        <f t="shared" si="23"/>
        <v>0</v>
      </c>
      <c r="N82" s="67">
        <f t="shared" si="23"/>
        <v>0</v>
      </c>
      <c r="O82" s="67">
        <f t="shared" si="23"/>
        <v>0</v>
      </c>
      <c r="P82" s="67">
        <f t="shared" si="23"/>
        <v>0</v>
      </c>
      <c r="Q82" s="67">
        <f t="shared" si="23"/>
        <v>0</v>
      </c>
      <c r="R82" s="67">
        <f t="shared" si="23"/>
        <v>0</v>
      </c>
    </row>
    <row r="84" spans="1:18" x14ac:dyDescent="0.2">
      <c r="A84" s="65">
        <v>1</v>
      </c>
      <c r="B84" s="84" t="s">
        <v>69</v>
      </c>
      <c r="C84" s="68" t="s">
        <v>64</v>
      </c>
      <c r="D84" s="68">
        <v>1</v>
      </c>
      <c r="E84" s="68">
        <v>2</v>
      </c>
      <c r="F84" s="68">
        <v>3</v>
      </c>
      <c r="G84" s="68">
        <v>4</v>
      </c>
      <c r="H84" s="68">
        <v>5</v>
      </c>
      <c r="I84" s="68">
        <v>6</v>
      </c>
      <c r="J84" s="68">
        <v>7</v>
      </c>
      <c r="K84" s="68">
        <v>8</v>
      </c>
      <c r="L84" s="68">
        <v>9</v>
      </c>
      <c r="M84" s="68">
        <v>10</v>
      </c>
      <c r="N84" s="68">
        <v>11</v>
      </c>
      <c r="O84" s="68">
        <v>12</v>
      </c>
      <c r="P84" s="68">
        <v>13</v>
      </c>
      <c r="Q84" s="68">
        <v>14</v>
      </c>
      <c r="R84" s="68">
        <v>15</v>
      </c>
    </row>
    <row r="85" spans="1:18" x14ac:dyDescent="0.2">
      <c r="A85" s="65">
        <v>2</v>
      </c>
      <c r="B85" s="85"/>
      <c r="C85" s="68" t="s">
        <v>68</v>
      </c>
      <c r="D85" s="67">
        <f>Lebenszykluskosten!R$22</f>
        <v>0</v>
      </c>
      <c r="E85" s="67">
        <f>D85*(1+Lebenszykluskosten!$B$24)</f>
        <v>0</v>
      </c>
      <c r="F85" s="67">
        <f>E85*(1+Lebenszykluskosten!$B$24)</f>
        <v>0</v>
      </c>
      <c r="G85" s="67">
        <f>F85*(1+Lebenszykluskosten!$B$24)</f>
        <v>0</v>
      </c>
      <c r="H85" s="67">
        <f>G85*(1+Lebenszykluskosten!$B$24)</f>
        <v>0</v>
      </c>
      <c r="I85" s="67">
        <f>H85*(1+Lebenszykluskosten!$B$24)</f>
        <v>0</v>
      </c>
      <c r="J85" s="67">
        <f>I85*(1+Lebenszykluskosten!$B$24)</f>
        <v>0</v>
      </c>
      <c r="K85" s="67">
        <f>J85*(1+Lebenszykluskosten!$B$24)</f>
        <v>0</v>
      </c>
      <c r="L85" s="67">
        <f>K85*(1+Lebenszykluskosten!$B$24)</f>
        <v>0</v>
      </c>
      <c r="M85" s="67">
        <f>L85*(1+Lebenszykluskosten!$B$24)</f>
        <v>0</v>
      </c>
      <c r="N85" s="67">
        <f>M85*(1+Lebenszykluskosten!$B$24)</f>
        <v>0</v>
      </c>
      <c r="O85" s="67">
        <f>N85*(1+Lebenszykluskosten!$B$24)</f>
        <v>0</v>
      </c>
      <c r="P85" s="67">
        <f>O85*(1+Lebenszykluskosten!$B$24)</f>
        <v>0</v>
      </c>
      <c r="Q85" s="67">
        <f>P85*(1+Lebenszykluskosten!$B$24)</f>
        <v>0</v>
      </c>
      <c r="R85" s="67">
        <f>Q85*(1+Lebenszykluskosten!$B$24)</f>
        <v>0</v>
      </c>
    </row>
    <row r="86" spans="1:18" x14ac:dyDescent="0.2">
      <c r="A86" s="65">
        <v>3</v>
      </c>
      <c r="B86" s="85"/>
      <c r="C86" s="68" t="s">
        <v>60</v>
      </c>
      <c r="D86" s="67">
        <f>D85</f>
        <v>0</v>
      </c>
      <c r="E86" s="67">
        <f t="shared" ref="E86:R86" si="24">D86+E85</f>
        <v>0</v>
      </c>
      <c r="F86" s="67">
        <f t="shared" si="24"/>
        <v>0</v>
      </c>
      <c r="G86" s="67">
        <f t="shared" si="24"/>
        <v>0</v>
      </c>
      <c r="H86" s="67">
        <f t="shared" si="24"/>
        <v>0</v>
      </c>
      <c r="I86" s="67">
        <f t="shared" si="24"/>
        <v>0</v>
      </c>
      <c r="J86" s="67">
        <f t="shared" si="24"/>
        <v>0</v>
      </c>
      <c r="K86" s="67">
        <f t="shared" si="24"/>
        <v>0</v>
      </c>
      <c r="L86" s="67">
        <f t="shared" si="24"/>
        <v>0</v>
      </c>
      <c r="M86" s="67">
        <f t="shared" si="24"/>
        <v>0</v>
      </c>
      <c r="N86" s="67">
        <f t="shared" si="24"/>
        <v>0</v>
      </c>
      <c r="O86" s="67">
        <f t="shared" si="24"/>
        <v>0</v>
      </c>
      <c r="P86" s="67">
        <f t="shared" si="24"/>
        <v>0</v>
      </c>
      <c r="Q86" s="67">
        <f t="shared" si="24"/>
        <v>0</v>
      </c>
      <c r="R86" s="67">
        <f t="shared" si="24"/>
        <v>0</v>
      </c>
    </row>
    <row r="87" spans="1:18" x14ac:dyDescent="0.2">
      <c r="A87" s="65">
        <v>4</v>
      </c>
      <c r="B87" s="85"/>
      <c r="C87" s="68" t="s">
        <v>62</v>
      </c>
      <c r="D87" s="70">
        <f>1/(1+Lebenszykluskosten!$B$27)^(D84-1)</f>
        <v>1</v>
      </c>
      <c r="E87" s="70">
        <f>1/(1+Lebenszykluskosten!$B$27)^(E84-1)</f>
        <v>0.96153846153846145</v>
      </c>
      <c r="F87" s="70">
        <f>1/(1+Lebenszykluskosten!$B$27)^(F84-1)</f>
        <v>0.92455621301775137</v>
      </c>
      <c r="G87" s="70">
        <f>1/(1+Lebenszykluskosten!$B$27)^(G84-1)</f>
        <v>0.88899635867091487</v>
      </c>
      <c r="H87" s="70">
        <f>1/(1+Lebenszykluskosten!$B$27)^(H84-1)</f>
        <v>0.85480419102972571</v>
      </c>
      <c r="I87" s="70">
        <f>1/(1+Lebenszykluskosten!$B$27)^(I84-1)</f>
        <v>0.82192710675935154</v>
      </c>
      <c r="J87" s="70">
        <f>1/(1+Lebenszykluskosten!$B$27)^(J84-1)</f>
        <v>0.79031452573014571</v>
      </c>
      <c r="K87" s="70">
        <f>1/(1+Lebenszykluskosten!$B$27)^(K84-1)</f>
        <v>0.75991781320206331</v>
      </c>
      <c r="L87" s="70">
        <f>1/(1+Lebenszykluskosten!$B$27)^(L84-1)</f>
        <v>0.73069020500198378</v>
      </c>
      <c r="M87" s="70">
        <f>1/(1+Lebenszykluskosten!$B$27)^(M84-1)</f>
        <v>0.70258673557883045</v>
      </c>
      <c r="N87" s="70">
        <f>1/(1+Lebenszykluskosten!$B$27)^(N84-1)</f>
        <v>0.67556416882579851</v>
      </c>
      <c r="O87" s="70">
        <f>1/(1+Lebenszykluskosten!$B$27)^(O84-1)</f>
        <v>0.6495809315632679</v>
      </c>
      <c r="P87" s="70">
        <f>1/(1+Lebenszykluskosten!$B$27)^(P84-1)</f>
        <v>0.62459704958006512</v>
      </c>
      <c r="Q87" s="70">
        <f>1/(1+Lebenszykluskosten!$B$27)^(Q84-1)</f>
        <v>0.600574086134678</v>
      </c>
      <c r="R87" s="70">
        <f>1/(1+Lebenszykluskosten!$B$27)^(R84-1)</f>
        <v>0.57747508282180582</v>
      </c>
    </row>
    <row r="88" spans="1:18" x14ac:dyDescent="0.2">
      <c r="A88" s="65">
        <v>5</v>
      </c>
      <c r="B88" s="8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</row>
    <row r="89" spans="1:18" x14ac:dyDescent="0.2">
      <c r="A89" s="65">
        <v>6</v>
      </c>
      <c r="B89" s="85"/>
      <c r="C89" s="73" t="s">
        <v>67</v>
      </c>
      <c r="D89" s="67">
        <f>D85*Lebenszykluskosten!$R$23</f>
        <v>0</v>
      </c>
      <c r="E89" s="67">
        <f>E85*Lebenszykluskosten!$R$23</f>
        <v>0</v>
      </c>
      <c r="F89" s="67">
        <f>F85*Lebenszykluskosten!$R$23</f>
        <v>0</v>
      </c>
      <c r="G89" s="67">
        <f>G85*Lebenszykluskosten!$R$23</f>
        <v>0</v>
      </c>
      <c r="H89" s="67">
        <f>H85*Lebenszykluskosten!$R$23</f>
        <v>0</v>
      </c>
      <c r="I89" s="67">
        <f>I85*Lebenszykluskosten!$R$23</f>
        <v>0</v>
      </c>
      <c r="J89" s="67">
        <f>J85*Lebenszykluskosten!$R$23</f>
        <v>0</v>
      </c>
      <c r="K89" s="67">
        <f>K85*Lebenszykluskosten!$R$23</f>
        <v>0</v>
      </c>
      <c r="L89" s="67">
        <f>L85*Lebenszykluskosten!$R$23</f>
        <v>0</v>
      </c>
      <c r="M89" s="67">
        <f>M85*Lebenszykluskosten!$R$23</f>
        <v>0</v>
      </c>
      <c r="N89" s="67">
        <f>N85*Lebenszykluskosten!$R$23</f>
        <v>0</v>
      </c>
      <c r="O89" s="67">
        <f>O85*Lebenszykluskosten!$R$23</f>
        <v>0</v>
      </c>
      <c r="P89" s="67">
        <f>P85*Lebenszykluskosten!$R$23</f>
        <v>0</v>
      </c>
      <c r="Q89" s="67">
        <f>Q85*Lebenszykluskosten!$R$23</f>
        <v>0</v>
      </c>
      <c r="R89" s="67">
        <f>R85*Lebenszykluskosten!$R$23</f>
        <v>0</v>
      </c>
    </row>
    <row r="90" spans="1:18" ht="25.5" x14ac:dyDescent="0.2">
      <c r="A90" s="65">
        <v>7</v>
      </c>
      <c r="B90" s="85"/>
      <c r="C90" s="72" t="s">
        <v>66</v>
      </c>
      <c r="D90" s="67">
        <f t="shared" ref="D90:R90" si="25">D89*D$15</f>
        <v>0</v>
      </c>
      <c r="E90" s="67">
        <f t="shared" si="25"/>
        <v>0</v>
      </c>
      <c r="F90" s="67">
        <f t="shared" si="25"/>
        <v>0</v>
      </c>
      <c r="G90" s="67">
        <f t="shared" si="25"/>
        <v>0</v>
      </c>
      <c r="H90" s="67">
        <f t="shared" si="25"/>
        <v>0</v>
      </c>
      <c r="I90" s="67">
        <f t="shared" si="25"/>
        <v>0</v>
      </c>
      <c r="J90" s="67">
        <f t="shared" si="25"/>
        <v>0</v>
      </c>
      <c r="K90" s="67">
        <f t="shared" si="25"/>
        <v>0</v>
      </c>
      <c r="L90" s="67">
        <f t="shared" si="25"/>
        <v>0</v>
      </c>
      <c r="M90" s="67">
        <f t="shared" si="25"/>
        <v>0</v>
      </c>
      <c r="N90" s="67">
        <f t="shared" si="25"/>
        <v>0</v>
      </c>
      <c r="O90" s="67">
        <f t="shared" si="25"/>
        <v>0</v>
      </c>
      <c r="P90" s="67">
        <f t="shared" si="25"/>
        <v>0</v>
      </c>
      <c r="Q90" s="67">
        <f t="shared" si="25"/>
        <v>0</v>
      </c>
      <c r="R90" s="67">
        <f t="shared" si="25"/>
        <v>0</v>
      </c>
    </row>
    <row r="91" spans="1:18" x14ac:dyDescent="0.2">
      <c r="A91" s="65">
        <v>8</v>
      </c>
      <c r="B91" s="86"/>
      <c r="C91" s="68" t="s">
        <v>60</v>
      </c>
      <c r="D91" s="67">
        <f>D90</f>
        <v>0</v>
      </c>
      <c r="E91" s="67">
        <f t="shared" ref="E91:R91" si="26">D91+E90</f>
        <v>0</v>
      </c>
      <c r="F91" s="67">
        <f t="shared" si="26"/>
        <v>0</v>
      </c>
      <c r="G91" s="67">
        <f t="shared" si="26"/>
        <v>0</v>
      </c>
      <c r="H91" s="67">
        <f t="shared" si="26"/>
        <v>0</v>
      </c>
      <c r="I91" s="67">
        <f t="shared" si="26"/>
        <v>0</v>
      </c>
      <c r="J91" s="67">
        <f t="shared" si="26"/>
        <v>0</v>
      </c>
      <c r="K91" s="67">
        <f t="shared" si="26"/>
        <v>0</v>
      </c>
      <c r="L91" s="67">
        <f t="shared" si="26"/>
        <v>0</v>
      </c>
      <c r="M91" s="67">
        <f t="shared" si="26"/>
        <v>0</v>
      </c>
      <c r="N91" s="67">
        <f t="shared" si="26"/>
        <v>0</v>
      </c>
      <c r="O91" s="67">
        <f t="shared" si="26"/>
        <v>0</v>
      </c>
      <c r="P91" s="67">
        <f t="shared" si="26"/>
        <v>0</v>
      </c>
      <c r="Q91" s="67">
        <f t="shared" si="26"/>
        <v>0</v>
      </c>
      <c r="R91" s="67">
        <f t="shared" si="26"/>
        <v>0</v>
      </c>
    </row>
    <row r="93" spans="1:18" x14ac:dyDescent="0.2">
      <c r="B93" s="71" t="s">
        <v>59</v>
      </c>
    </row>
  </sheetData>
  <mergeCells count="9">
    <mergeCell ref="B66:B73"/>
    <mergeCell ref="B75:B82"/>
    <mergeCell ref="B84:B91"/>
    <mergeCell ref="B12:B19"/>
    <mergeCell ref="B21:B28"/>
    <mergeCell ref="B30:B37"/>
    <mergeCell ref="B39:B46"/>
    <mergeCell ref="B48:B55"/>
    <mergeCell ref="B57:B6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5" baseType="lpstr">
      <vt:lpstr>Lebenszykluskosten</vt:lpstr>
      <vt:lpstr>Hilfsrechnungen</vt:lpstr>
      <vt:lpstr>Hilfsrechnungen2</vt:lpstr>
      <vt:lpstr>Diagramm</vt:lpstr>
      <vt:lpstr>Lebenszykluskosten!Druckbereich</vt:lpstr>
      <vt:lpstr>Gerät1</vt:lpstr>
      <vt:lpstr>Gerät2</vt:lpstr>
      <vt:lpstr>Gerät3</vt:lpstr>
      <vt:lpstr>Gerät4</vt:lpstr>
      <vt:lpstr>Gerät5</vt:lpstr>
      <vt:lpstr>Gerät6</vt:lpstr>
      <vt:lpstr>Gerät7</vt:lpstr>
      <vt:lpstr>Gerät8</vt:lpstr>
      <vt:lpstr>Gerät9</vt:lpstr>
      <vt:lpstr>Strom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Schulz, Charlotte</dc:creator>
  <cp:lastModifiedBy>Schmidt, Vanessa</cp:lastModifiedBy>
  <dcterms:created xsi:type="dcterms:W3CDTF">2019-03-28T10:54:10Z</dcterms:created>
  <dcterms:modified xsi:type="dcterms:W3CDTF">2019-04-24T07:10:02Z</dcterms:modified>
</cp:coreProperties>
</file>